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5300" windowHeight="9765" activeTab="2"/>
  </bookViews>
  <sheets>
    <sheet name="console" sheetId="13" r:id="rId1"/>
    <sheet name="Craft" sheetId="2" r:id="rId2"/>
    <sheet name="Crops" sheetId="1" r:id="rId3"/>
    <sheet name="Trade" sheetId="3" r:id="rId4"/>
    <sheet name="Codes" sheetId="4" r:id="rId5"/>
    <sheet name="Network" sheetId="5" r:id="rId6"/>
    <sheet name="Ore" sheetId="6" r:id="rId7"/>
    <sheet name="POI" sheetId="8" r:id="rId8"/>
    <sheet name="Class" sheetId="7" r:id="rId9"/>
    <sheet name="Lift" sheetId="12" r:id="rId10"/>
    <sheet name="Storage" sheetId="14" r:id="rId11"/>
    <sheet name="GT_Track" sheetId="15" r:id="rId12"/>
    <sheet name="Testing" sheetId="16" r:id="rId13"/>
    <sheet name="LCD" sheetId="17" r:id="rId14"/>
    <sheet name="CPU" sheetId="18" r:id="rId15"/>
  </sheets>
  <definedNames>
    <definedName name="ATB_Freeze_Pane" localSheetId="8" hidden="1">Class!$A$1</definedName>
    <definedName name="ATB_Freeze_Pane" localSheetId="4" hidden="1">Codes!$A$1</definedName>
    <definedName name="ATB_Freeze_Pane" localSheetId="0" hidden="1">console!$A$1</definedName>
    <definedName name="ATB_Freeze_Pane" localSheetId="1" hidden="1">Craft!$E$3</definedName>
    <definedName name="ATB_Freeze_Pane" localSheetId="2" hidden="1">Crops!#REF!</definedName>
    <definedName name="ATB_Freeze_Pane" localSheetId="11" hidden="1">GT_Track!$A$1</definedName>
    <definedName name="ATB_Freeze_Pane" localSheetId="13" hidden="1">LCD!$A$1</definedName>
    <definedName name="ATB_Freeze_Pane" localSheetId="9" hidden="1">Lift!$A$2</definedName>
    <definedName name="ATB_Freeze_Pane" localSheetId="5" hidden="1">Network!$B$12</definedName>
    <definedName name="ATB_Freeze_Pane" localSheetId="6" hidden="1">Ore!$M$4</definedName>
    <definedName name="ATB_Freeze_Pane" localSheetId="7" hidden="1">POI!$A$1</definedName>
    <definedName name="ATB_Freeze_Pane" localSheetId="10" hidden="1">Storage!$A$1</definedName>
    <definedName name="ATB_Freeze_Pane" localSheetId="12" hidden="1">Testing!$A$1</definedName>
    <definedName name="ATB_Freeze_Pane" localSheetId="3" hidden="1">Trade!$A$1</definedName>
  </definedNames>
  <calcPr calcId="145621" iterate="1" iterateCount="10" iterateDelta="0.1"/>
</workbook>
</file>

<file path=xl/calcChain.xml><?xml version="1.0" encoding="utf-8"?>
<calcChain xmlns="http://schemas.openxmlformats.org/spreadsheetml/2006/main">
  <c r="D74" i="1" l="1"/>
  <c r="G74" i="1"/>
  <c r="G83" i="1" s="1"/>
  <c r="H74" i="1"/>
  <c r="H83" i="1" s="1"/>
  <c r="I74" i="1"/>
  <c r="I83" i="1" s="1"/>
  <c r="J74" i="1"/>
  <c r="J83" i="1" s="1"/>
  <c r="K74" i="1"/>
  <c r="K83" i="1" s="1"/>
  <c r="L74" i="1"/>
  <c r="L83" i="1" s="1"/>
  <c r="M74" i="1"/>
  <c r="M83" i="1" s="1"/>
  <c r="N74" i="1"/>
  <c r="N83" i="1" s="1"/>
  <c r="O74" i="1"/>
  <c r="O83" i="1" s="1"/>
  <c r="P74" i="1"/>
  <c r="P83" i="1" s="1"/>
  <c r="F74" i="1"/>
  <c r="F83" i="1" s="1"/>
  <c r="G82" i="1"/>
  <c r="H82" i="1"/>
  <c r="I82" i="1"/>
  <c r="J82" i="1"/>
  <c r="K82" i="1"/>
  <c r="L82" i="1"/>
  <c r="M82" i="1"/>
  <c r="N82" i="1"/>
  <c r="O82" i="1"/>
  <c r="P82" i="1"/>
  <c r="F82" i="1"/>
  <c r="D80" i="1"/>
  <c r="P84" i="1" l="1"/>
  <c r="O84" i="1"/>
  <c r="N84" i="1"/>
  <c r="M84" i="1"/>
  <c r="L84" i="1"/>
  <c r="K84" i="1"/>
  <c r="J84" i="1"/>
  <c r="G84" i="1"/>
  <c r="H84" i="1"/>
  <c r="F84" i="1"/>
  <c r="I84" i="1"/>
  <c r="AL435" i="2"/>
  <c r="AM427" i="2"/>
  <c r="AL427" i="2" s="1"/>
  <c r="AL426" i="2"/>
  <c r="AL424" i="2"/>
  <c r="AL423" i="2"/>
  <c r="AL420" i="2"/>
  <c r="AL419" i="2"/>
  <c r="AL418" i="2"/>
  <c r="AM416" i="2"/>
  <c r="AL417" i="2" s="1"/>
  <c r="AL421" i="2" l="1"/>
  <c r="AM421" i="2"/>
  <c r="AL416" i="2"/>
  <c r="G544" i="2"/>
  <c r="F561" i="2"/>
  <c r="G555" i="2"/>
  <c r="F555" i="2" s="1"/>
  <c r="F554" i="2"/>
  <c r="F552" i="2"/>
  <c r="F551" i="2"/>
  <c r="F548" i="2"/>
  <c r="F547" i="2"/>
  <c r="F546" i="2"/>
  <c r="F549" i="2" s="1"/>
  <c r="G543" i="2"/>
  <c r="D561" i="2"/>
  <c r="E555" i="2"/>
  <c r="E549" i="2" s="1"/>
  <c r="C555" i="2"/>
  <c r="C549" i="2" s="1"/>
  <c r="D554" i="2"/>
  <c r="D552" i="2"/>
  <c r="D551" i="2"/>
  <c r="D548" i="2"/>
  <c r="D547" i="2"/>
  <c r="D546" i="2"/>
  <c r="E543" i="2"/>
  <c r="G549" i="2" l="1"/>
  <c r="D555" i="2"/>
  <c r="D549" i="2" s="1"/>
  <c r="L540" i="2"/>
  <c r="M534" i="2"/>
  <c r="L534" i="2" s="1"/>
  <c r="L533" i="2"/>
  <c r="L531" i="2"/>
  <c r="L530" i="2"/>
  <c r="L527" i="2"/>
  <c r="L526" i="2"/>
  <c r="L525" i="2"/>
  <c r="M522" i="2"/>
  <c r="L519" i="2"/>
  <c r="M513" i="2"/>
  <c r="M507" i="2" s="1"/>
  <c r="L513" i="2"/>
  <c r="L512" i="2"/>
  <c r="L510" i="2"/>
  <c r="L509" i="2"/>
  <c r="L506" i="2"/>
  <c r="L505" i="2"/>
  <c r="L504" i="2"/>
  <c r="M501" i="2"/>
  <c r="L498" i="2"/>
  <c r="M492" i="2"/>
  <c r="L492" i="2"/>
  <c r="L491" i="2"/>
  <c r="L489" i="2"/>
  <c r="L488" i="2"/>
  <c r="M486" i="2"/>
  <c r="L485" i="2"/>
  <c r="L484" i="2"/>
  <c r="L483" i="2"/>
  <c r="L486" i="2" s="1"/>
  <c r="M480" i="2"/>
  <c r="L477" i="2"/>
  <c r="M471" i="2"/>
  <c r="L471" i="2" s="1"/>
  <c r="L470" i="2"/>
  <c r="L468" i="2"/>
  <c r="L467" i="2"/>
  <c r="M465" i="2"/>
  <c r="L464" i="2"/>
  <c r="L463" i="2"/>
  <c r="L462" i="2"/>
  <c r="M459" i="2"/>
  <c r="L456" i="2"/>
  <c r="M450" i="2"/>
  <c r="L450" i="2" s="1"/>
  <c r="L449" i="2"/>
  <c r="L447" i="2"/>
  <c r="L446" i="2"/>
  <c r="L443" i="2"/>
  <c r="L442" i="2"/>
  <c r="L441" i="2"/>
  <c r="M438" i="2"/>
  <c r="J540" i="2"/>
  <c r="K534" i="2"/>
  <c r="J534" i="2"/>
  <c r="J533" i="2"/>
  <c r="J531" i="2"/>
  <c r="J530" i="2"/>
  <c r="K528" i="2"/>
  <c r="J527" i="2"/>
  <c r="J526" i="2"/>
  <c r="J525" i="2"/>
  <c r="K522" i="2"/>
  <c r="J519" i="2"/>
  <c r="K513" i="2"/>
  <c r="K507" i="2" s="1"/>
  <c r="J512" i="2"/>
  <c r="J510" i="2"/>
  <c r="J509" i="2"/>
  <c r="J506" i="2"/>
  <c r="J505" i="2"/>
  <c r="J504" i="2"/>
  <c r="K501" i="2"/>
  <c r="J498" i="2"/>
  <c r="K492" i="2"/>
  <c r="J492" i="2" s="1"/>
  <c r="J491" i="2"/>
  <c r="J489" i="2"/>
  <c r="J488" i="2"/>
  <c r="K486" i="2"/>
  <c r="J485" i="2"/>
  <c r="J484" i="2"/>
  <c r="J483" i="2"/>
  <c r="K480" i="2"/>
  <c r="J477" i="2"/>
  <c r="K471" i="2"/>
  <c r="J471" i="2" s="1"/>
  <c r="J470" i="2"/>
  <c r="J468" i="2"/>
  <c r="J467" i="2"/>
  <c r="K465" i="2"/>
  <c r="J464" i="2"/>
  <c r="J463" i="2"/>
  <c r="J462" i="2"/>
  <c r="K459" i="2"/>
  <c r="J456" i="2"/>
  <c r="K450" i="2"/>
  <c r="J450" i="2"/>
  <c r="J449" i="2"/>
  <c r="J447" i="2"/>
  <c r="J446" i="2"/>
  <c r="K444" i="2"/>
  <c r="J443" i="2"/>
  <c r="J442" i="2"/>
  <c r="J441" i="2"/>
  <c r="J444" i="2" s="1"/>
  <c r="K438" i="2"/>
  <c r="H540" i="2"/>
  <c r="I534" i="2"/>
  <c r="H534" i="2"/>
  <c r="H533" i="2"/>
  <c r="H531" i="2"/>
  <c r="H530" i="2"/>
  <c r="I528" i="2"/>
  <c r="H527" i="2"/>
  <c r="H526" i="2"/>
  <c r="H525" i="2"/>
  <c r="H528" i="2" s="1"/>
  <c r="I522" i="2"/>
  <c r="H519" i="2"/>
  <c r="I513" i="2"/>
  <c r="I507" i="2" s="1"/>
  <c r="H513" i="2"/>
  <c r="H512" i="2"/>
  <c r="H510" i="2"/>
  <c r="H509" i="2"/>
  <c r="H506" i="2"/>
  <c r="H505" i="2"/>
  <c r="H504" i="2"/>
  <c r="H507" i="2" s="1"/>
  <c r="I501" i="2"/>
  <c r="H498" i="2"/>
  <c r="I492" i="2"/>
  <c r="H492" i="2"/>
  <c r="H491" i="2"/>
  <c r="H489" i="2"/>
  <c r="H488" i="2"/>
  <c r="I486" i="2"/>
  <c r="H486" i="2"/>
  <c r="H485" i="2"/>
  <c r="H484" i="2"/>
  <c r="H483" i="2"/>
  <c r="I480" i="2"/>
  <c r="H477" i="2"/>
  <c r="I471" i="2"/>
  <c r="H471" i="2"/>
  <c r="H470" i="2"/>
  <c r="H468" i="2"/>
  <c r="H467" i="2"/>
  <c r="I465" i="2"/>
  <c r="H464" i="2"/>
  <c r="H463" i="2"/>
  <c r="H462" i="2"/>
  <c r="H465" i="2" s="1"/>
  <c r="I459" i="2"/>
  <c r="H456" i="2"/>
  <c r="I450" i="2"/>
  <c r="H450" i="2"/>
  <c r="H449" i="2"/>
  <c r="H447" i="2"/>
  <c r="H446" i="2"/>
  <c r="I444" i="2"/>
  <c r="H443" i="2"/>
  <c r="H442" i="2"/>
  <c r="H441" i="2"/>
  <c r="H444" i="2" s="1"/>
  <c r="I438" i="2"/>
  <c r="J528" i="2" l="1"/>
  <c r="J486" i="2"/>
  <c r="L507" i="2"/>
  <c r="L444" i="2"/>
  <c r="L465" i="2"/>
  <c r="L528" i="2"/>
  <c r="M528" i="2"/>
  <c r="M444" i="2"/>
  <c r="J465" i="2"/>
  <c r="J513" i="2"/>
  <c r="J507" i="2" s="1"/>
  <c r="AJ435" i="2"/>
  <c r="AK427" i="2"/>
  <c r="AK421" i="2" s="1"/>
  <c r="AJ426" i="2"/>
  <c r="AJ424" i="2"/>
  <c r="AJ423" i="2"/>
  <c r="AJ420" i="2"/>
  <c r="AJ419" i="2"/>
  <c r="AJ418" i="2"/>
  <c r="AK416" i="2"/>
  <c r="F519" i="2" l="1"/>
  <c r="D519" i="2"/>
  <c r="G513" i="2"/>
  <c r="E513" i="2"/>
  <c r="F513" i="2" s="1"/>
  <c r="C513" i="2"/>
  <c r="C507" i="2" s="1"/>
  <c r="F512" i="2"/>
  <c r="D512" i="2"/>
  <c r="F510" i="2"/>
  <c r="D510" i="2"/>
  <c r="F509" i="2"/>
  <c r="D509" i="2"/>
  <c r="G507" i="2"/>
  <c r="F506" i="2"/>
  <c r="D506" i="2"/>
  <c r="F505" i="2"/>
  <c r="D505" i="2"/>
  <c r="F504" i="2"/>
  <c r="D504" i="2"/>
  <c r="E501" i="2"/>
  <c r="G501" i="2" s="1"/>
  <c r="F498" i="2"/>
  <c r="D498" i="2"/>
  <c r="G492" i="2"/>
  <c r="G486" i="2" s="1"/>
  <c r="E492" i="2"/>
  <c r="E486" i="2" s="1"/>
  <c r="C492" i="2"/>
  <c r="C486" i="2" s="1"/>
  <c r="F491" i="2"/>
  <c r="D491" i="2"/>
  <c r="F489" i="2"/>
  <c r="D489" i="2"/>
  <c r="F488" i="2"/>
  <c r="D488" i="2"/>
  <c r="F485" i="2"/>
  <c r="D485" i="2"/>
  <c r="F484" i="2"/>
  <c r="D484" i="2"/>
  <c r="F483" i="2"/>
  <c r="D483" i="2"/>
  <c r="E480" i="2"/>
  <c r="G480" i="2" s="1"/>
  <c r="F477" i="2"/>
  <c r="D477" i="2"/>
  <c r="G471" i="2"/>
  <c r="G465" i="2" s="1"/>
  <c r="E471" i="2"/>
  <c r="E465" i="2" s="1"/>
  <c r="C471" i="2"/>
  <c r="C465" i="2" s="1"/>
  <c r="F470" i="2"/>
  <c r="D470" i="2"/>
  <c r="F468" i="2"/>
  <c r="D468" i="2"/>
  <c r="F467" i="2"/>
  <c r="D467" i="2"/>
  <c r="F464" i="2"/>
  <c r="D464" i="2"/>
  <c r="F463" i="2"/>
  <c r="D463" i="2"/>
  <c r="F462" i="2"/>
  <c r="D462" i="2"/>
  <c r="E459" i="2"/>
  <c r="G459" i="2" s="1"/>
  <c r="F456" i="2"/>
  <c r="D456" i="2"/>
  <c r="G450" i="2"/>
  <c r="G444" i="2" s="1"/>
  <c r="E450" i="2"/>
  <c r="F450" i="2" s="1"/>
  <c r="C450" i="2"/>
  <c r="C444" i="2" s="1"/>
  <c r="F449" i="2"/>
  <c r="D449" i="2"/>
  <c r="F447" i="2"/>
  <c r="D447" i="2"/>
  <c r="F446" i="2"/>
  <c r="D446" i="2"/>
  <c r="F443" i="2"/>
  <c r="D443" i="2"/>
  <c r="F442" i="2"/>
  <c r="D442" i="2"/>
  <c r="F441" i="2"/>
  <c r="D441" i="2"/>
  <c r="E438" i="2"/>
  <c r="G438" i="2" s="1"/>
  <c r="F540" i="2"/>
  <c r="G534" i="2"/>
  <c r="G528" i="2" s="1"/>
  <c r="F533" i="2"/>
  <c r="F531" i="2"/>
  <c r="F530" i="2"/>
  <c r="F527" i="2"/>
  <c r="F526" i="2"/>
  <c r="F525" i="2"/>
  <c r="D540" i="2"/>
  <c r="E534" i="2"/>
  <c r="E528" i="2" s="1"/>
  <c r="C534" i="2"/>
  <c r="C528" i="2" s="1"/>
  <c r="D533" i="2"/>
  <c r="D531" i="2"/>
  <c r="D530" i="2"/>
  <c r="D527" i="2"/>
  <c r="D526" i="2"/>
  <c r="D525" i="2"/>
  <c r="E522" i="2"/>
  <c r="G522" i="2" s="1"/>
  <c r="AH435" i="2"/>
  <c r="AI427" i="2"/>
  <c r="AH426" i="2"/>
  <c r="AH424" i="2"/>
  <c r="AH423" i="2"/>
  <c r="AH420" i="2"/>
  <c r="AH419" i="2"/>
  <c r="AH418" i="2"/>
  <c r="AI416" i="2"/>
  <c r="AJ417" i="2" s="1"/>
  <c r="D471" i="2" l="1"/>
  <c r="D465" i="2" s="1"/>
  <c r="E444" i="2"/>
  <c r="AJ416" i="2"/>
  <c r="F492" i="2"/>
  <c r="F486" i="2" s="1"/>
  <c r="AJ427" i="2"/>
  <c r="AJ421" i="2" s="1"/>
  <c r="E507" i="2"/>
  <c r="F507" i="2"/>
  <c r="D513" i="2"/>
  <c r="D507" i="2" s="1"/>
  <c r="D492" i="2"/>
  <c r="D486" i="2" s="1"/>
  <c r="F471" i="2"/>
  <c r="F465" i="2" s="1"/>
  <c r="F444" i="2"/>
  <c r="D450" i="2"/>
  <c r="D444" i="2" s="1"/>
  <c r="F534" i="2"/>
  <c r="F528" i="2" s="1"/>
  <c r="D534" i="2"/>
  <c r="D528" i="2" s="1"/>
  <c r="AI421" i="2"/>
  <c r="AG416" i="2"/>
  <c r="AH416" i="2" s="1"/>
  <c r="AF435" i="2"/>
  <c r="AG427" i="2"/>
  <c r="AF426" i="2"/>
  <c r="AF424" i="2"/>
  <c r="AF423" i="2"/>
  <c r="AF420" i="2"/>
  <c r="AF419" i="2"/>
  <c r="AF418" i="2"/>
  <c r="AH417" i="2" l="1"/>
  <c r="AH427" i="2"/>
  <c r="AH421" i="2" s="1"/>
  <c r="AG421" i="2"/>
  <c r="AD435" i="2" l="1"/>
  <c r="AE427" i="2"/>
  <c r="AD426" i="2"/>
  <c r="AD424" i="2"/>
  <c r="AD423" i="2"/>
  <c r="AE421" i="2"/>
  <c r="AD420" i="2"/>
  <c r="AD419" i="2"/>
  <c r="AD418" i="2"/>
  <c r="AE416" i="2"/>
  <c r="AF417" i="2" l="1"/>
  <c r="AF416" i="2"/>
  <c r="AF427" i="2"/>
  <c r="AF421" i="2" s="1"/>
  <c r="AB435" i="2"/>
  <c r="AC427" i="2"/>
  <c r="AD427" i="2" s="1"/>
  <c r="AD421" i="2" s="1"/>
  <c r="AB426" i="2"/>
  <c r="AB424" i="2"/>
  <c r="AB423" i="2"/>
  <c r="AB420" i="2"/>
  <c r="AB419" i="2"/>
  <c r="AB418" i="2"/>
  <c r="AC416" i="2"/>
  <c r="AD416" i="2" s="1"/>
  <c r="AD417" i="2" l="1"/>
  <c r="AC421" i="2"/>
  <c r="N84" i="6"/>
  <c r="N83" i="6"/>
  <c r="N85" i="6"/>
  <c r="N86" i="6"/>
  <c r="N87" i="6"/>
  <c r="N88" i="6"/>
  <c r="N89" i="6"/>
  <c r="N82" i="6"/>
  <c r="Z435" i="2" l="1"/>
  <c r="AA427" i="2"/>
  <c r="Z426" i="2"/>
  <c r="Z424" i="2"/>
  <c r="Z423" i="2"/>
  <c r="Z420" i="2"/>
  <c r="Z419" i="2"/>
  <c r="Z418" i="2"/>
  <c r="AA416" i="2"/>
  <c r="AB416" i="2" l="1"/>
  <c r="AB417" i="2"/>
  <c r="AB427" i="2"/>
  <c r="AB421" i="2" s="1"/>
  <c r="AA421" i="2"/>
  <c r="X435" i="2"/>
  <c r="Y427" i="2"/>
  <c r="Z427" i="2" s="1"/>
  <c r="Z421" i="2" s="1"/>
  <c r="X426" i="2"/>
  <c r="X424" i="2"/>
  <c r="X423" i="2"/>
  <c r="Y421" i="2"/>
  <c r="X420" i="2"/>
  <c r="X419" i="2"/>
  <c r="X418" i="2"/>
  <c r="Y416" i="2"/>
  <c r="Z416" i="2" s="1"/>
  <c r="Z417" i="2" l="1"/>
  <c r="V435" i="2"/>
  <c r="W427" i="2"/>
  <c r="W421" i="2" s="1"/>
  <c r="V426" i="2"/>
  <c r="V424" i="2"/>
  <c r="V423" i="2"/>
  <c r="V420" i="2"/>
  <c r="V419" i="2"/>
  <c r="V418" i="2"/>
  <c r="W416" i="2"/>
  <c r="X416" i="2" s="1"/>
  <c r="X417" i="2" l="1"/>
  <c r="X427" i="2"/>
  <c r="X421" i="2" s="1"/>
  <c r="P13" i="12"/>
  <c r="N13" i="12"/>
  <c r="O13" i="12" s="1"/>
  <c r="G21" i="12"/>
  <c r="H21" i="12" s="1"/>
  <c r="I21" i="12" s="1"/>
  <c r="F21" i="12"/>
  <c r="H6" i="12"/>
  <c r="T435" i="2" l="1"/>
  <c r="U427" i="2"/>
  <c r="T426" i="2"/>
  <c r="T424" i="2"/>
  <c r="T423" i="2"/>
  <c r="T420" i="2"/>
  <c r="T419" i="2"/>
  <c r="T418" i="2"/>
  <c r="U416" i="2"/>
  <c r="V416" i="2" l="1"/>
  <c r="V417" i="2"/>
  <c r="U421" i="2"/>
  <c r="V427" i="2"/>
  <c r="V421" i="2" s="1"/>
  <c r="S416" i="2"/>
  <c r="T416" i="2" s="1"/>
  <c r="T417" i="2" l="1"/>
  <c r="R435" i="2"/>
  <c r="S427" i="2"/>
  <c r="R426" i="2"/>
  <c r="R424" i="2"/>
  <c r="R423" i="2"/>
  <c r="S421" i="2"/>
  <c r="R420" i="2"/>
  <c r="R419" i="2"/>
  <c r="R418" i="2"/>
  <c r="T427" i="2" l="1"/>
  <c r="T421" i="2" s="1"/>
  <c r="K28" i="7"/>
  <c r="N4" i="7"/>
  <c r="P435" i="2"/>
  <c r="Q427" i="2"/>
  <c r="P426" i="2"/>
  <c r="P424" i="2"/>
  <c r="P423" i="2"/>
  <c r="P420" i="2"/>
  <c r="P419" i="2"/>
  <c r="P418" i="2"/>
  <c r="N435" i="2"/>
  <c r="O427" i="2"/>
  <c r="O421" i="2" s="1"/>
  <c r="N426" i="2"/>
  <c r="N424" i="2"/>
  <c r="N423" i="2"/>
  <c r="N420" i="2"/>
  <c r="N419" i="2"/>
  <c r="N418" i="2"/>
  <c r="E415" i="2"/>
  <c r="L435" i="2"/>
  <c r="M427" i="2"/>
  <c r="L426" i="2"/>
  <c r="L424" i="2"/>
  <c r="L423" i="2"/>
  <c r="L420" i="2"/>
  <c r="L419" i="2"/>
  <c r="L418" i="2"/>
  <c r="P427" i="2" l="1"/>
  <c r="P421" i="2" s="1"/>
  <c r="R427" i="2"/>
  <c r="R421" i="2" s="1"/>
  <c r="Q421" i="2"/>
  <c r="N427" i="2"/>
  <c r="N421" i="2" s="1"/>
  <c r="M421" i="2"/>
  <c r="J435" i="2"/>
  <c r="K427" i="2"/>
  <c r="J426" i="2"/>
  <c r="J424" i="2"/>
  <c r="J423" i="2"/>
  <c r="J420" i="2"/>
  <c r="J419" i="2"/>
  <c r="J418" i="2"/>
  <c r="N573" i="2"/>
  <c r="N568" i="2"/>
  <c r="T303" i="2"/>
  <c r="U297" i="2"/>
  <c r="U291" i="2" s="1"/>
  <c r="T296" i="2"/>
  <c r="T294" i="2"/>
  <c r="T293" i="2"/>
  <c r="T290" i="2"/>
  <c r="T289" i="2"/>
  <c r="T288" i="2"/>
  <c r="M572" i="2"/>
  <c r="K572" i="2"/>
  <c r="L572" i="2" s="1"/>
  <c r="H566" i="2"/>
  <c r="K567" i="2"/>
  <c r="K568" i="2"/>
  <c r="K569" i="2"/>
  <c r="L569" i="2" s="1"/>
  <c r="K570" i="2"/>
  <c r="L570" i="2" s="1"/>
  <c r="K573" i="2"/>
  <c r="K576" i="2"/>
  <c r="K571" i="2"/>
  <c r="K577" i="2"/>
  <c r="K578" i="2"/>
  <c r="K575" i="2"/>
  <c r="K579" i="2"/>
  <c r="M570" i="2"/>
  <c r="M569" i="2"/>
  <c r="AA213" i="2"/>
  <c r="Z212" i="2"/>
  <c r="Z210" i="2"/>
  <c r="Z209" i="2"/>
  <c r="Z206" i="2"/>
  <c r="Z205" i="2"/>
  <c r="Z204" i="2"/>
  <c r="AA201" i="2"/>
  <c r="T345" i="2"/>
  <c r="U339" i="2"/>
  <c r="U333" i="2" s="1"/>
  <c r="T338" i="2"/>
  <c r="T336" i="2"/>
  <c r="T335" i="2"/>
  <c r="T332" i="2"/>
  <c r="T331" i="2"/>
  <c r="T330" i="2"/>
  <c r="G566" i="2"/>
  <c r="F566" i="2"/>
  <c r="E566" i="2"/>
  <c r="H435" i="2"/>
  <c r="I427" i="2"/>
  <c r="H426" i="2"/>
  <c r="H424" i="2"/>
  <c r="H423" i="2"/>
  <c r="H420" i="2"/>
  <c r="H419" i="2"/>
  <c r="H418" i="2"/>
  <c r="N566" i="2" l="1"/>
  <c r="J427" i="2"/>
  <c r="L427" i="2"/>
  <c r="L421" i="2" s="1"/>
  <c r="J421" i="2"/>
  <c r="K421" i="2"/>
  <c r="D572" i="2"/>
  <c r="C572" i="2"/>
  <c r="D570" i="2"/>
  <c r="C570" i="2"/>
  <c r="D569" i="2"/>
  <c r="C569" i="2"/>
  <c r="AA207" i="2"/>
  <c r="I421" i="2"/>
  <c r="L23" i="7"/>
  <c r="L22" i="7"/>
  <c r="F435" i="2" l="1"/>
  <c r="G427" i="2"/>
  <c r="H427" i="2" s="1"/>
  <c r="H421" i="2" s="1"/>
  <c r="F426" i="2"/>
  <c r="F424" i="2"/>
  <c r="F423" i="2"/>
  <c r="F420" i="2"/>
  <c r="F419" i="2"/>
  <c r="F418" i="2"/>
  <c r="K566" i="2"/>
  <c r="G421" i="2" l="1"/>
  <c r="G415" i="2"/>
  <c r="I415" i="2" s="1"/>
  <c r="K415" i="2" s="1"/>
  <c r="M415" i="2" s="1"/>
  <c r="O415" i="2" s="1"/>
  <c r="Q415" i="2" s="1"/>
  <c r="M573" i="2"/>
  <c r="L568" i="2"/>
  <c r="L567" i="2"/>
  <c r="L577" i="2"/>
  <c r="L571" i="2"/>
  <c r="L566" i="2"/>
  <c r="L578" i="2"/>
  <c r="L575" i="2"/>
  <c r="L579" i="2"/>
  <c r="L573" i="2"/>
  <c r="M568" i="2"/>
  <c r="M567" i="2"/>
  <c r="M577" i="2"/>
  <c r="M571" i="2"/>
  <c r="M576" i="2"/>
  <c r="M578" i="2"/>
  <c r="M575" i="2"/>
  <c r="M579" i="2"/>
  <c r="L576" i="2"/>
  <c r="E427" i="2"/>
  <c r="E416" i="2"/>
  <c r="G416" i="2" s="1"/>
  <c r="I416" i="2" s="1"/>
  <c r="K416" i="2" s="1"/>
  <c r="M416" i="2" s="1"/>
  <c r="O416" i="2" s="1"/>
  <c r="Q416" i="2" s="1"/>
  <c r="D435" i="2"/>
  <c r="C427" i="2"/>
  <c r="C421" i="2" s="1"/>
  <c r="D426" i="2"/>
  <c r="D424" i="2"/>
  <c r="D423" i="2"/>
  <c r="D420" i="2"/>
  <c r="D419" i="2"/>
  <c r="D418" i="2"/>
  <c r="R416" i="2" l="1"/>
  <c r="R417" i="2"/>
  <c r="E421" i="2"/>
  <c r="F427" i="2"/>
  <c r="F421" i="2" s="1"/>
  <c r="C576" i="2"/>
  <c r="D576" i="2"/>
  <c r="C579" i="2"/>
  <c r="D579" i="2"/>
  <c r="C578" i="2"/>
  <c r="D578" i="2"/>
  <c r="C567" i="2"/>
  <c r="D567" i="2"/>
  <c r="C568" i="2"/>
  <c r="D568" i="2"/>
  <c r="C577" i="2"/>
  <c r="D577" i="2"/>
  <c r="C575" i="2"/>
  <c r="D575" i="2"/>
  <c r="C566" i="2"/>
  <c r="D566" i="2"/>
  <c r="C571" i="2"/>
  <c r="D571" i="2"/>
  <c r="C573" i="2"/>
  <c r="D573" i="2"/>
  <c r="M566" i="2"/>
  <c r="D427" i="2"/>
  <c r="D421" i="2" s="1"/>
  <c r="E15" i="18"/>
  <c r="P409" i="2" l="1"/>
  <c r="Q403" i="2"/>
  <c r="P402" i="2"/>
  <c r="P400" i="2"/>
  <c r="P399" i="2"/>
  <c r="P396" i="2"/>
  <c r="P395" i="2"/>
  <c r="P394" i="2"/>
  <c r="Q397" i="2" l="1"/>
  <c r="N409" i="2"/>
  <c r="O403" i="2"/>
  <c r="N402" i="2"/>
  <c r="N400" i="2"/>
  <c r="N399" i="2"/>
  <c r="N396" i="2"/>
  <c r="N395" i="2"/>
  <c r="N394" i="2"/>
  <c r="L394" i="2"/>
  <c r="L395" i="2"/>
  <c r="L396" i="2"/>
  <c r="L399" i="2"/>
  <c r="L400" i="2"/>
  <c r="L402" i="2"/>
  <c r="L409" i="2"/>
  <c r="P403" i="2" l="1"/>
  <c r="P397" i="2" s="1"/>
  <c r="O397" i="2"/>
  <c r="M403" i="2"/>
  <c r="M397" i="2" s="1"/>
  <c r="I403" i="2"/>
  <c r="I397" i="2" s="1"/>
  <c r="N403" i="2" l="1"/>
  <c r="N397" i="2" s="1"/>
  <c r="J409" i="2"/>
  <c r="K403" i="2"/>
  <c r="J403" i="2" s="1"/>
  <c r="J402" i="2"/>
  <c r="J400" i="2"/>
  <c r="J399" i="2"/>
  <c r="J396" i="2"/>
  <c r="J395" i="2"/>
  <c r="J394" i="2"/>
  <c r="L403" i="2" l="1"/>
  <c r="L397" i="2" s="1"/>
  <c r="K397" i="2"/>
  <c r="J397" i="2"/>
  <c r="E392" i="2"/>
  <c r="G392" i="2" s="1"/>
  <c r="I392" i="2" s="1"/>
  <c r="K392" i="2" s="1"/>
  <c r="M392" i="2" s="1"/>
  <c r="O392" i="2" s="1"/>
  <c r="Q392" i="2" s="1"/>
  <c r="J73" i="6" l="1"/>
  <c r="J72" i="6"/>
  <c r="J63" i="6"/>
  <c r="J64" i="6"/>
  <c r="J65" i="6"/>
  <c r="J66" i="6"/>
  <c r="J67" i="6"/>
  <c r="J68" i="6"/>
  <c r="J69" i="6"/>
  <c r="J70" i="6"/>
  <c r="J71" i="6"/>
  <c r="H62" i="6"/>
  <c r="J62" i="6" s="1"/>
  <c r="H63" i="6"/>
  <c r="H64" i="6"/>
  <c r="H65" i="6"/>
  <c r="H66" i="6"/>
  <c r="H67" i="6"/>
  <c r="H68" i="6"/>
  <c r="H69" i="6"/>
  <c r="H70" i="6"/>
  <c r="H71" i="6"/>
  <c r="E391" i="2"/>
  <c r="G391" i="2" s="1"/>
  <c r="I391" i="2" s="1"/>
  <c r="K391" i="2" s="1"/>
  <c r="M391" i="2" s="1"/>
  <c r="O391" i="2" s="1"/>
  <c r="Q391" i="2" s="1"/>
  <c r="G403" i="2"/>
  <c r="G397" i="2"/>
  <c r="H409" i="2" l="1"/>
  <c r="F409" i="2"/>
  <c r="D409" i="2"/>
  <c r="E403" i="2"/>
  <c r="C403" i="2"/>
  <c r="C397" i="2" s="1"/>
  <c r="H402" i="2"/>
  <c r="F402" i="2"/>
  <c r="D402" i="2"/>
  <c r="H400" i="2"/>
  <c r="F400" i="2"/>
  <c r="D400" i="2"/>
  <c r="H399" i="2"/>
  <c r="F399" i="2"/>
  <c r="D399" i="2"/>
  <c r="H396" i="2"/>
  <c r="F396" i="2"/>
  <c r="D396" i="2"/>
  <c r="H395" i="2"/>
  <c r="F395" i="2"/>
  <c r="D395" i="2"/>
  <c r="H394" i="2"/>
  <c r="F394" i="2"/>
  <c r="D394" i="2"/>
  <c r="H403" i="2" l="1"/>
  <c r="H397" i="2" s="1"/>
  <c r="F403" i="2"/>
  <c r="F397" i="2" s="1"/>
  <c r="E397" i="2"/>
  <c r="D403" i="2"/>
  <c r="D397" i="2" s="1"/>
  <c r="T367" i="2"/>
  <c r="U361" i="2"/>
  <c r="U355" i="2" s="1"/>
  <c r="T360" i="2"/>
  <c r="T358" i="2"/>
  <c r="T357" i="2"/>
  <c r="T354" i="2"/>
  <c r="T353" i="2"/>
  <c r="T352" i="2"/>
  <c r="H388" i="2" l="1"/>
  <c r="I382" i="2"/>
  <c r="I376" i="2" s="1"/>
  <c r="H381" i="2"/>
  <c r="H379" i="2"/>
  <c r="H378" i="2"/>
  <c r="H375" i="2"/>
  <c r="H374" i="2"/>
  <c r="H373" i="2"/>
  <c r="R345" i="2"/>
  <c r="S339" i="2"/>
  <c r="R338" i="2"/>
  <c r="R336" i="2"/>
  <c r="R335" i="2"/>
  <c r="R332" i="2"/>
  <c r="R331" i="2"/>
  <c r="R330" i="2"/>
  <c r="R367" i="2"/>
  <c r="S361" i="2"/>
  <c r="T361" i="2" s="1"/>
  <c r="T355" i="2" s="1"/>
  <c r="R360" i="2"/>
  <c r="R358" i="2"/>
  <c r="R357" i="2"/>
  <c r="R354" i="2"/>
  <c r="R353" i="2"/>
  <c r="R352" i="2"/>
  <c r="S333" i="2" l="1"/>
  <c r="T339" i="2"/>
  <c r="T333" i="2" s="1"/>
  <c r="S355" i="2"/>
  <c r="F388" i="2"/>
  <c r="G382" i="2"/>
  <c r="F381" i="2"/>
  <c r="F379" i="2"/>
  <c r="F378" i="2"/>
  <c r="F375" i="2"/>
  <c r="F374" i="2"/>
  <c r="F373" i="2"/>
  <c r="P367" i="2"/>
  <c r="Q361" i="2"/>
  <c r="P360" i="2"/>
  <c r="P358" i="2"/>
  <c r="P357" i="2"/>
  <c r="P354" i="2"/>
  <c r="P353" i="2"/>
  <c r="P352" i="2"/>
  <c r="P345" i="2"/>
  <c r="Q339" i="2"/>
  <c r="P338" i="2"/>
  <c r="P336" i="2"/>
  <c r="P335" i="2"/>
  <c r="Q333" i="2"/>
  <c r="P332" i="2"/>
  <c r="P331" i="2"/>
  <c r="P330" i="2"/>
  <c r="Q355" i="2" l="1"/>
  <c r="R361" i="2"/>
  <c r="R355" i="2" s="1"/>
  <c r="H382" i="2"/>
  <c r="H376" i="2" s="1"/>
  <c r="R339" i="2"/>
  <c r="R333" i="2" s="1"/>
  <c r="G376" i="2"/>
  <c r="N345" i="2"/>
  <c r="O339" i="2"/>
  <c r="N338" i="2"/>
  <c r="N336" i="2"/>
  <c r="N335" i="2"/>
  <c r="N332" i="2"/>
  <c r="N331" i="2"/>
  <c r="N330" i="2"/>
  <c r="N367" i="2"/>
  <c r="O361" i="2"/>
  <c r="N360" i="2"/>
  <c r="N358" i="2"/>
  <c r="N357" i="2"/>
  <c r="N354" i="2"/>
  <c r="N353" i="2"/>
  <c r="N352" i="2"/>
  <c r="P361" i="2" l="1"/>
  <c r="P355" i="2" s="1"/>
  <c r="P339" i="2"/>
  <c r="P333" i="2" s="1"/>
  <c r="O333" i="2"/>
  <c r="O355" i="2"/>
  <c r="E370" i="2"/>
  <c r="G370" i="2" s="1"/>
  <c r="I370" i="2" s="1"/>
  <c r="E382" i="2"/>
  <c r="F382" i="2" s="1"/>
  <c r="F376" i="2" s="1"/>
  <c r="D388" i="2"/>
  <c r="C382" i="2"/>
  <c r="D381" i="2"/>
  <c r="D379" i="2"/>
  <c r="D378" i="2"/>
  <c r="D375" i="2"/>
  <c r="D374" i="2"/>
  <c r="D373" i="2"/>
  <c r="L345" i="2"/>
  <c r="M339" i="2"/>
  <c r="M333" i="2" s="1"/>
  <c r="L338" i="2"/>
  <c r="L336" i="2"/>
  <c r="L335" i="2"/>
  <c r="L332" i="2"/>
  <c r="L331" i="2"/>
  <c r="L330" i="2"/>
  <c r="L367" i="2"/>
  <c r="M361" i="2"/>
  <c r="L360" i="2"/>
  <c r="L358" i="2"/>
  <c r="L357" i="2"/>
  <c r="L354" i="2"/>
  <c r="L353" i="2"/>
  <c r="L352" i="2"/>
  <c r="E376" i="2" l="1"/>
  <c r="N361" i="2"/>
  <c r="N355" i="2" s="1"/>
  <c r="N339" i="2"/>
  <c r="N333" i="2" s="1"/>
  <c r="D382" i="2"/>
  <c r="M355" i="2"/>
  <c r="C376" i="2"/>
  <c r="D376" i="2"/>
  <c r="K361" i="2" l="1"/>
  <c r="L361" i="2" s="1"/>
  <c r="L355" i="2" s="1"/>
  <c r="K339" i="2"/>
  <c r="J367" i="2"/>
  <c r="J360" i="2"/>
  <c r="J358" i="2"/>
  <c r="J357" i="2"/>
  <c r="J354" i="2"/>
  <c r="J353" i="2"/>
  <c r="J352" i="2"/>
  <c r="J345" i="2"/>
  <c r="J338" i="2"/>
  <c r="J336" i="2"/>
  <c r="J335" i="2"/>
  <c r="J332" i="2"/>
  <c r="J331" i="2"/>
  <c r="J330" i="2"/>
  <c r="K355" i="2" l="1"/>
  <c r="L339" i="2"/>
  <c r="L333" i="2" s="1"/>
  <c r="K333" i="2"/>
  <c r="H367" i="2"/>
  <c r="I361" i="2"/>
  <c r="I355" i="2" s="1"/>
  <c r="H360" i="2"/>
  <c r="H358" i="2"/>
  <c r="H357" i="2"/>
  <c r="H354" i="2"/>
  <c r="H353" i="2"/>
  <c r="H352" i="2"/>
  <c r="F352" i="2"/>
  <c r="F353" i="2"/>
  <c r="F354" i="2"/>
  <c r="G355" i="2"/>
  <c r="F357" i="2"/>
  <c r="F358" i="2"/>
  <c r="F360" i="2"/>
  <c r="G361" i="2"/>
  <c r="F367" i="2"/>
  <c r="H345" i="2"/>
  <c r="I339" i="2"/>
  <c r="J339" i="2" s="1"/>
  <c r="J333" i="2" s="1"/>
  <c r="H338" i="2"/>
  <c r="H336" i="2"/>
  <c r="H335" i="2"/>
  <c r="I333" i="2"/>
  <c r="H332" i="2"/>
  <c r="H331" i="2"/>
  <c r="H330" i="2"/>
  <c r="J361" i="2" l="1"/>
  <c r="J355" i="2" s="1"/>
  <c r="H361" i="2"/>
  <c r="H355" i="2" s="1"/>
  <c r="E327" i="2"/>
  <c r="G327" i="2" l="1"/>
  <c r="I327" i="2" s="1"/>
  <c r="K327" i="2" s="1"/>
  <c r="M327" i="2" s="1"/>
  <c r="O327" i="2" s="1"/>
  <c r="Q327" i="2" s="1"/>
  <c r="S327" i="2" s="1"/>
  <c r="U327" i="2" s="1"/>
  <c r="F345" i="2"/>
  <c r="G339" i="2"/>
  <c r="H339" i="2" s="1"/>
  <c r="H333" i="2" s="1"/>
  <c r="F338" i="2"/>
  <c r="F336" i="2"/>
  <c r="F335" i="2"/>
  <c r="G333" i="2"/>
  <c r="F332" i="2"/>
  <c r="F331" i="2"/>
  <c r="F330" i="2"/>
  <c r="D367" i="2" l="1"/>
  <c r="E361" i="2"/>
  <c r="C361" i="2"/>
  <c r="C355" i="2" s="1"/>
  <c r="D360" i="2"/>
  <c r="D358" i="2"/>
  <c r="D357" i="2"/>
  <c r="D354" i="2"/>
  <c r="D353" i="2"/>
  <c r="D352" i="2"/>
  <c r="E349" i="2"/>
  <c r="G349" i="2" s="1"/>
  <c r="I349" i="2" s="1"/>
  <c r="K349" i="2" s="1"/>
  <c r="M349" i="2" s="1"/>
  <c r="O349" i="2" s="1"/>
  <c r="Q349" i="2" s="1"/>
  <c r="S349" i="2" s="1"/>
  <c r="U349" i="2" s="1"/>
  <c r="E355" i="2" l="1"/>
  <c r="F361" i="2"/>
  <c r="F355" i="2" s="1"/>
  <c r="D361" i="2"/>
  <c r="D355" i="2" s="1"/>
  <c r="D345" i="2"/>
  <c r="E339" i="2"/>
  <c r="F339" i="2" s="1"/>
  <c r="F333" i="2" s="1"/>
  <c r="C339" i="2"/>
  <c r="D338" i="2"/>
  <c r="D336" i="2"/>
  <c r="D335" i="2"/>
  <c r="C333" i="2"/>
  <c r="D332" i="2"/>
  <c r="D331" i="2"/>
  <c r="D330" i="2"/>
  <c r="D339" i="2" l="1"/>
  <c r="D333" i="2" s="1"/>
  <c r="E333" i="2"/>
  <c r="K16" i="7"/>
  <c r="L16" i="7" s="1"/>
  <c r="R324" i="2" l="1"/>
  <c r="S318" i="2"/>
  <c r="R317" i="2"/>
  <c r="R315" i="2"/>
  <c r="R314" i="2"/>
  <c r="S312" i="2"/>
  <c r="R311" i="2"/>
  <c r="R310" i="2"/>
  <c r="R309" i="2"/>
  <c r="R303" i="2"/>
  <c r="S297" i="2"/>
  <c r="R296" i="2"/>
  <c r="R294" i="2"/>
  <c r="R293" i="2"/>
  <c r="R290" i="2"/>
  <c r="R289" i="2"/>
  <c r="R288" i="2"/>
  <c r="T282" i="2"/>
  <c r="U276" i="2"/>
  <c r="T275" i="2"/>
  <c r="T273" i="2"/>
  <c r="T272" i="2"/>
  <c r="U270" i="2"/>
  <c r="T269" i="2"/>
  <c r="T268" i="2"/>
  <c r="T267" i="2"/>
  <c r="S291" i="2" l="1"/>
  <c r="T297" i="2"/>
  <c r="T291" i="2" s="1"/>
  <c r="P324" i="2"/>
  <c r="Q318" i="2"/>
  <c r="P317" i="2"/>
  <c r="P315" i="2"/>
  <c r="P314" i="2"/>
  <c r="P311" i="2"/>
  <c r="P310" i="2"/>
  <c r="P309" i="2"/>
  <c r="P303" i="2"/>
  <c r="Q297" i="2"/>
  <c r="R297" i="2" s="1"/>
  <c r="R291" i="2" s="1"/>
  <c r="P296" i="2"/>
  <c r="P294" i="2"/>
  <c r="P293" i="2"/>
  <c r="P290" i="2"/>
  <c r="P289" i="2"/>
  <c r="P288" i="2"/>
  <c r="R282" i="2"/>
  <c r="S276" i="2"/>
  <c r="R275" i="2"/>
  <c r="R273" i="2"/>
  <c r="R272" i="2"/>
  <c r="R269" i="2"/>
  <c r="R268" i="2"/>
  <c r="R267" i="2"/>
  <c r="Q312" i="2" l="1"/>
  <c r="R318" i="2"/>
  <c r="R312" i="2" s="1"/>
  <c r="S270" i="2"/>
  <c r="T276" i="2"/>
  <c r="T270" i="2" s="1"/>
  <c r="Q291" i="2"/>
  <c r="G307" i="2"/>
  <c r="I307" i="2" s="1"/>
  <c r="K307" i="2" s="1"/>
  <c r="M307" i="2" s="1"/>
  <c r="O307" i="2" s="1"/>
  <c r="Q307" i="2" s="1"/>
  <c r="S307" i="2" s="1"/>
  <c r="G286" i="2"/>
  <c r="I286" i="2" s="1"/>
  <c r="K286" i="2" s="1"/>
  <c r="M286" i="2" s="1"/>
  <c r="O286" i="2" s="1"/>
  <c r="Q286" i="2" s="1"/>
  <c r="S286" i="2" s="1"/>
  <c r="U286" i="2" s="1"/>
  <c r="N324" i="2"/>
  <c r="O318" i="2"/>
  <c r="N317" i="2"/>
  <c r="N315" i="2"/>
  <c r="N314" i="2"/>
  <c r="N311" i="2"/>
  <c r="N310" i="2"/>
  <c r="N309" i="2"/>
  <c r="N303" i="2"/>
  <c r="O297" i="2"/>
  <c r="N296" i="2"/>
  <c r="N294" i="2"/>
  <c r="N293" i="2"/>
  <c r="O291" i="2"/>
  <c r="N290" i="2"/>
  <c r="N289" i="2"/>
  <c r="N288" i="2"/>
  <c r="P282" i="2"/>
  <c r="Q276" i="2"/>
  <c r="R276" i="2" s="1"/>
  <c r="R270" i="2" s="1"/>
  <c r="P275" i="2"/>
  <c r="P273" i="2"/>
  <c r="P272" i="2"/>
  <c r="Q270" i="2"/>
  <c r="P269" i="2"/>
  <c r="P268" i="2"/>
  <c r="P267" i="2"/>
  <c r="P318" i="2" l="1"/>
  <c r="P312" i="2" s="1"/>
  <c r="P297" i="2"/>
  <c r="P291" i="2" s="1"/>
  <c r="O312" i="2"/>
  <c r="G265" i="2"/>
  <c r="I265" i="2" s="1"/>
  <c r="K265" i="2" s="1"/>
  <c r="M265" i="2" s="1"/>
  <c r="O265" i="2" s="1"/>
  <c r="Q265" i="2" s="1"/>
  <c r="S265" i="2" s="1"/>
  <c r="U265" i="2" s="1"/>
  <c r="L324" i="2" l="1"/>
  <c r="M318" i="2"/>
  <c r="L317" i="2"/>
  <c r="L315" i="2"/>
  <c r="L314" i="2"/>
  <c r="M312" i="2"/>
  <c r="L311" i="2"/>
  <c r="L310" i="2"/>
  <c r="L309" i="2"/>
  <c r="L303" i="2"/>
  <c r="M297" i="2"/>
  <c r="L296" i="2"/>
  <c r="L294" i="2"/>
  <c r="L293" i="2"/>
  <c r="L290" i="2"/>
  <c r="L289" i="2"/>
  <c r="L288" i="2"/>
  <c r="N282" i="2"/>
  <c r="O276" i="2"/>
  <c r="N275" i="2"/>
  <c r="N273" i="2"/>
  <c r="N272" i="2"/>
  <c r="N269" i="2"/>
  <c r="N268" i="2"/>
  <c r="N267" i="2"/>
  <c r="N297" i="2" l="1"/>
  <c r="N291" i="2" s="1"/>
  <c r="P276" i="2"/>
  <c r="P270" i="2" s="1"/>
  <c r="N318" i="2"/>
  <c r="N312" i="2" s="1"/>
  <c r="M291" i="2"/>
  <c r="O270" i="2"/>
  <c r="J324" i="2" l="1"/>
  <c r="K318" i="2"/>
  <c r="J317" i="2"/>
  <c r="J315" i="2"/>
  <c r="J314" i="2"/>
  <c r="K312" i="2"/>
  <c r="J311" i="2"/>
  <c r="J310" i="2"/>
  <c r="J309" i="2"/>
  <c r="J303" i="2"/>
  <c r="K297" i="2"/>
  <c r="J296" i="2"/>
  <c r="J294" i="2"/>
  <c r="J293" i="2"/>
  <c r="J290" i="2"/>
  <c r="J289" i="2"/>
  <c r="J288" i="2"/>
  <c r="L282" i="2"/>
  <c r="M276" i="2"/>
  <c r="L275" i="2"/>
  <c r="L273" i="2"/>
  <c r="L272" i="2"/>
  <c r="M270" i="2"/>
  <c r="L269" i="2"/>
  <c r="L268" i="2"/>
  <c r="L267" i="2"/>
  <c r="N276" i="2" l="1"/>
  <c r="N270" i="2" s="1"/>
  <c r="K291" i="2"/>
  <c r="L297" i="2"/>
  <c r="L291" i="2" s="1"/>
  <c r="L318" i="2"/>
  <c r="L312" i="2" s="1"/>
  <c r="H324" i="2"/>
  <c r="I318" i="2"/>
  <c r="J318" i="2" s="1"/>
  <c r="J312" i="2" s="1"/>
  <c r="H317" i="2"/>
  <c r="H315" i="2"/>
  <c r="H314" i="2"/>
  <c r="I312" i="2"/>
  <c r="H311" i="2"/>
  <c r="H310" i="2"/>
  <c r="H309" i="2"/>
  <c r="H303" i="2"/>
  <c r="I297" i="2"/>
  <c r="J297" i="2" s="1"/>
  <c r="J291" i="2" s="1"/>
  <c r="H296" i="2"/>
  <c r="H294" i="2"/>
  <c r="H293" i="2"/>
  <c r="H290" i="2"/>
  <c r="H289" i="2"/>
  <c r="H288" i="2"/>
  <c r="J282" i="2"/>
  <c r="K276" i="2"/>
  <c r="J275" i="2"/>
  <c r="J273" i="2"/>
  <c r="J272" i="2"/>
  <c r="J269" i="2"/>
  <c r="J268" i="2"/>
  <c r="J267" i="2"/>
  <c r="F69" i="6"/>
  <c r="F68" i="6"/>
  <c r="F70" i="6"/>
  <c r="F71" i="6"/>
  <c r="F62" i="6"/>
  <c r="F63" i="6"/>
  <c r="F64" i="6"/>
  <c r="F65" i="6"/>
  <c r="F66" i="6"/>
  <c r="F67" i="6"/>
  <c r="K270" i="2" l="1"/>
  <c r="L276" i="2"/>
  <c r="L270" i="2" s="1"/>
  <c r="I291" i="2"/>
  <c r="H282" i="2"/>
  <c r="I276" i="2"/>
  <c r="I270" i="2" s="1"/>
  <c r="H275" i="2"/>
  <c r="H273" i="2"/>
  <c r="H272" i="2"/>
  <c r="H269" i="2"/>
  <c r="H268" i="2"/>
  <c r="H267" i="2"/>
  <c r="F324" i="2"/>
  <c r="G318" i="2"/>
  <c r="G312" i="2" s="1"/>
  <c r="F317" i="2"/>
  <c r="F315" i="2"/>
  <c r="F314" i="2"/>
  <c r="F311" i="2"/>
  <c r="F310" i="2"/>
  <c r="F309" i="2"/>
  <c r="F303" i="2"/>
  <c r="G297" i="2"/>
  <c r="G291" i="2" s="1"/>
  <c r="F296" i="2"/>
  <c r="F294" i="2"/>
  <c r="F293" i="2"/>
  <c r="F290" i="2"/>
  <c r="F289" i="2"/>
  <c r="F288" i="2"/>
  <c r="F282" i="2"/>
  <c r="G276" i="2"/>
  <c r="G270" i="2" s="1"/>
  <c r="F275" i="2"/>
  <c r="F273" i="2"/>
  <c r="F272" i="2"/>
  <c r="F269" i="2"/>
  <c r="F268" i="2"/>
  <c r="F267" i="2"/>
  <c r="H318" i="2" l="1"/>
  <c r="H312" i="2" s="1"/>
  <c r="J276" i="2"/>
  <c r="J270" i="2" s="1"/>
  <c r="H297" i="2"/>
  <c r="H291" i="2" s="1"/>
  <c r="H276" i="2"/>
  <c r="H270" i="2" s="1"/>
  <c r="F297" i="2"/>
  <c r="F291" i="2" s="1"/>
  <c r="D324" i="2"/>
  <c r="E318" i="2"/>
  <c r="C318" i="2"/>
  <c r="D317" i="2"/>
  <c r="D315" i="2"/>
  <c r="D314" i="2"/>
  <c r="E312" i="2"/>
  <c r="C312" i="2"/>
  <c r="D311" i="2"/>
  <c r="D310" i="2"/>
  <c r="D309" i="2"/>
  <c r="E306" i="2"/>
  <c r="G306" i="2" s="1"/>
  <c r="I306" i="2" s="1"/>
  <c r="K306" i="2" s="1"/>
  <c r="M306" i="2" s="1"/>
  <c r="O306" i="2" s="1"/>
  <c r="Q306" i="2" s="1"/>
  <c r="S306" i="2" s="1"/>
  <c r="D303" i="2"/>
  <c r="E297" i="2"/>
  <c r="C297" i="2"/>
  <c r="D296" i="2"/>
  <c r="D294" i="2"/>
  <c r="D293" i="2"/>
  <c r="C291" i="2"/>
  <c r="D290" i="2"/>
  <c r="D289" i="2"/>
  <c r="D288" i="2"/>
  <c r="E285" i="2"/>
  <c r="G285" i="2" s="1"/>
  <c r="I285" i="2" s="1"/>
  <c r="K285" i="2" s="1"/>
  <c r="M285" i="2" s="1"/>
  <c r="O285" i="2" s="1"/>
  <c r="Q285" i="2" s="1"/>
  <c r="S285" i="2" s="1"/>
  <c r="U285" i="2" s="1"/>
  <c r="D318" i="2" l="1"/>
  <c r="D297" i="2"/>
  <c r="F318" i="2"/>
  <c r="F312" i="2" s="1"/>
  <c r="D312" i="2"/>
  <c r="D291" i="2"/>
  <c r="E291" i="2"/>
  <c r="D282" i="2"/>
  <c r="E276" i="2"/>
  <c r="F276" i="2" s="1"/>
  <c r="F270" i="2" s="1"/>
  <c r="C276" i="2"/>
  <c r="D275" i="2"/>
  <c r="D273" i="2"/>
  <c r="D272" i="2"/>
  <c r="E270" i="2"/>
  <c r="C270" i="2"/>
  <c r="D269" i="2"/>
  <c r="D268" i="2"/>
  <c r="D267" i="2"/>
  <c r="E264" i="2"/>
  <c r="G264" i="2" s="1"/>
  <c r="I264" i="2" s="1"/>
  <c r="K264" i="2" s="1"/>
  <c r="M264" i="2" s="1"/>
  <c r="O264" i="2" s="1"/>
  <c r="Q264" i="2" s="1"/>
  <c r="S264" i="2" s="1"/>
  <c r="U264" i="2" s="1"/>
  <c r="D276" i="2" l="1"/>
  <c r="D270" i="2" s="1"/>
  <c r="E37" i="16"/>
  <c r="B32" i="16"/>
  <c r="E24" i="16"/>
  <c r="R261" i="2" l="1"/>
  <c r="S255" i="2"/>
  <c r="R254" i="2"/>
  <c r="R252" i="2"/>
  <c r="R251" i="2"/>
  <c r="R248" i="2"/>
  <c r="R247" i="2"/>
  <c r="R246" i="2"/>
  <c r="V240" i="2"/>
  <c r="W234" i="2"/>
  <c r="V233" i="2"/>
  <c r="V231" i="2"/>
  <c r="V230" i="2"/>
  <c r="V227" i="2"/>
  <c r="V226" i="2"/>
  <c r="V225" i="2"/>
  <c r="S249" i="2" l="1"/>
  <c r="W228" i="2"/>
  <c r="H11" i="14"/>
  <c r="E6" i="14"/>
  <c r="P261" i="2" l="1"/>
  <c r="Q255" i="2"/>
  <c r="P254" i="2"/>
  <c r="P252" i="2"/>
  <c r="P251" i="2"/>
  <c r="P248" i="2"/>
  <c r="P247" i="2"/>
  <c r="P246" i="2"/>
  <c r="T240" i="2"/>
  <c r="U234" i="2"/>
  <c r="T233" i="2"/>
  <c r="T231" i="2"/>
  <c r="T230" i="2"/>
  <c r="T227" i="2"/>
  <c r="T226" i="2"/>
  <c r="T225" i="2"/>
  <c r="V234" i="2" l="1"/>
  <c r="V228" i="2" s="1"/>
  <c r="Q249" i="2"/>
  <c r="R255" i="2"/>
  <c r="R249" i="2" s="1"/>
  <c r="U228" i="2"/>
  <c r="N261" i="2"/>
  <c r="O255" i="2"/>
  <c r="P255" i="2" s="1"/>
  <c r="P249" i="2" s="1"/>
  <c r="N254" i="2"/>
  <c r="N252" i="2"/>
  <c r="N251" i="2"/>
  <c r="N248" i="2"/>
  <c r="N247" i="2"/>
  <c r="N246" i="2"/>
  <c r="R240" i="2"/>
  <c r="S234" i="2"/>
  <c r="S228" i="2" s="1"/>
  <c r="R233" i="2"/>
  <c r="R231" i="2"/>
  <c r="R230" i="2"/>
  <c r="R227" i="2"/>
  <c r="R226" i="2"/>
  <c r="R225" i="2"/>
  <c r="T234" i="2" l="1"/>
  <c r="T228" i="2" s="1"/>
  <c r="O249" i="2"/>
  <c r="L261" i="2"/>
  <c r="M255" i="2"/>
  <c r="L254" i="2"/>
  <c r="L252" i="2"/>
  <c r="L251" i="2"/>
  <c r="L248" i="2"/>
  <c r="L247" i="2"/>
  <c r="L246" i="2"/>
  <c r="P240" i="2"/>
  <c r="Q234" i="2"/>
  <c r="Q228" i="2" s="1"/>
  <c r="P233" i="2"/>
  <c r="P231" i="2"/>
  <c r="P230" i="2"/>
  <c r="P227" i="2"/>
  <c r="P226" i="2"/>
  <c r="P225" i="2"/>
  <c r="N255" i="2" l="1"/>
  <c r="N249" i="2" s="1"/>
  <c r="R234" i="2"/>
  <c r="R228" i="2" s="1"/>
  <c r="M249" i="2"/>
  <c r="N240" i="2"/>
  <c r="O234" i="2"/>
  <c r="N233" i="2"/>
  <c r="N231" i="2"/>
  <c r="N230" i="2"/>
  <c r="N227" i="2"/>
  <c r="N226" i="2"/>
  <c r="N225" i="2"/>
  <c r="J261" i="2"/>
  <c r="K255" i="2"/>
  <c r="K249" i="2" s="1"/>
  <c r="J254" i="2"/>
  <c r="J252" i="2"/>
  <c r="J251" i="2"/>
  <c r="J248" i="2"/>
  <c r="J247" i="2"/>
  <c r="J246" i="2"/>
  <c r="P234" i="2" l="1"/>
  <c r="P228" i="2" s="1"/>
  <c r="L255" i="2"/>
  <c r="L249" i="2" s="1"/>
  <c r="O228" i="2"/>
  <c r="H261" i="2"/>
  <c r="I255" i="2"/>
  <c r="H254" i="2"/>
  <c r="H252" i="2"/>
  <c r="H251" i="2"/>
  <c r="H248" i="2"/>
  <c r="H247" i="2"/>
  <c r="H246" i="2"/>
  <c r="L240" i="2"/>
  <c r="M234" i="2"/>
  <c r="M228" i="2" s="1"/>
  <c r="L233" i="2"/>
  <c r="L231" i="2"/>
  <c r="L230" i="2"/>
  <c r="L227" i="2"/>
  <c r="L226" i="2"/>
  <c r="L225" i="2"/>
  <c r="N234" i="2" l="1"/>
  <c r="N228" i="2" s="1"/>
  <c r="J255" i="2"/>
  <c r="J249" i="2" s="1"/>
  <c r="I249" i="2"/>
  <c r="J240" i="2"/>
  <c r="K234" i="2"/>
  <c r="L234" i="2" s="1"/>
  <c r="L228" i="2" s="1"/>
  <c r="J233" i="2"/>
  <c r="J231" i="2"/>
  <c r="J230" i="2"/>
  <c r="J227" i="2"/>
  <c r="J226" i="2"/>
  <c r="J225" i="2"/>
  <c r="G244" i="2"/>
  <c r="I244" i="2" s="1"/>
  <c r="K244" i="2" s="1"/>
  <c r="M244" i="2" s="1"/>
  <c r="O244" i="2" s="1"/>
  <c r="Q244" i="2" s="1"/>
  <c r="S244" i="2" s="1"/>
  <c r="F261" i="2"/>
  <c r="G255" i="2"/>
  <c r="G249" i="2" s="1"/>
  <c r="F254" i="2"/>
  <c r="F252" i="2"/>
  <c r="F251" i="2"/>
  <c r="F248" i="2"/>
  <c r="F247" i="2"/>
  <c r="F246" i="2"/>
  <c r="K228" i="2" l="1"/>
  <c r="H255" i="2"/>
  <c r="H249" i="2" s="1"/>
  <c r="D261" i="2"/>
  <c r="E255" i="2"/>
  <c r="F255" i="2" s="1"/>
  <c r="F249" i="2" s="1"/>
  <c r="C255" i="2"/>
  <c r="C249" i="2" s="1"/>
  <c r="D254" i="2"/>
  <c r="D252" i="2"/>
  <c r="D251" i="2"/>
  <c r="E249" i="2"/>
  <c r="D248" i="2"/>
  <c r="D247" i="2"/>
  <c r="D246" i="2"/>
  <c r="C243" i="2"/>
  <c r="E243" i="2" s="1"/>
  <c r="G243" i="2" s="1"/>
  <c r="I243" i="2" s="1"/>
  <c r="K243" i="2" s="1"/>
  <c r="M243" i="2" s="1"/>
  <c r="O243" i="2" s="1"/>
  <c r="Q243" i="2" s="1"/>
  <c r="S243" i="2" s="1"/>
  <c r="H240" i="2"/>
  <c r="I234" i="2"/>
  <c r="I228" i="2" s="1"/>
  <c r="H233" i="2"/>
  <c r="H231" i="2"/>
  <c r="H230" i="2"/>
  <c r="H227" i="2"/>
  <c r="H226" i="2"/>
  <c r="H225" i="2"/>
  <c r="J234" i="2" l="1"/>
  <c r="J228" i="2" s="1"/>
  <c r="D255" i="2"/>
  <c r="D249" i="2" s="1"/>
  <c r="AC176" i="2"/>
  <c r="AB175" i="2"/>
  <c r="AB173" i="2"/>
  <c r="AB172" i="2"/>
  <c r="AC170" i="2"/>
  <c r="AB169" i="2"/>
  <c r="AB168" i="2"/>
  <c r="AB167" i="2"/>
  <c r="G223" i="2"/>
  <c r="I223" i="2" s="1"/>
  <c r="K223" i="2" s="1"/>
  <c r="M223" i="2" s="1"/>
  <c r="O223" i="2" s="1"/>
  <c r="Q223" i="2" s="1"/>
  <c r="S223" i="2" s="1"/>
  <c r="U223" i="2" s="1"/>
  <c r="W223" i="2" s="1"/>
  <c r="F240" i="2"/>
  <c r="G234" i="2"/>
  <c r="G228" i="2" s="1"/>
  <c r="F233" i="2"/>
  <c r="F231" i="2"/>
  <c r="F230" i="2"/>
  <c r="F227" i="2"/>
  <c r="F226" i="2"/>
  <c r="F225" i="2"/>
  <c r="H234" i="2" l="1"/>
  <c r="H228" i="2" s="1"/>
  <c r="C1" i="15" l="1"/>
  <c r="A3" i="15"/>
  <c r="A2" i="15" s="1"/>
  <c r="L5" i="7" l="1"/>
  <c r="L6" i="7"/>
  <c r="L7" i="7"/>
  <c r="L8" i="7"/>
  <c r="L9" i="7"/>
  <c r="L10" i="7"/>
  <c r="L11" i="7"/>
  <c r="L12" i="7"/>
  <c r="L13" i="7"/>
  <c r="L4" i="7"/>
  <c r="K9" i="7"/>
  <c r="K10" i="7"/>
  <c r="K11" i="7"/>
  <c r="K12" i="7"/>
  <c r="K13" i="7"/>
  <c r="K5" i="7"/>
  <c r="K6" i="7"/>
  <c r="K7" i="7"/>
  <c r="K8" i="7"/>
  <c r="K4" i="7"/>
  <c r="X219" i="2" l="1"/>
  <c r="Y213" i="2"/>
  <c r="Z213" i="2" s="1"/>
  <c r="Z207" i="2" s="1"/>
  <c r="X212" i="2"/>
  <c r="X210" i="2"/>
  <c r="X209" i="2"/>
  <c r="Y207" i="2"/>
  <c r="X206" i="2"/>
  <c r="X205" i="2"/>
  <c r="X204" i="2"/>
  <c r="V219" i="2"/>
  <c r="W213" i="2"/>
  <c r="V212" i="2"/>
  <c r="V210" i="2"/>
  <c r="V209" i="2"/>
  <c r="W207" i="2"/>
  <c r="V206" i="2"/>
  <c r="V205" i="2"/>
  <c r="V204" i="2"/>
  <c r="X213" i="2" l="1"/>
  <c r="X207" i="2" s="1"/>
  <c r="T219" i="2"/>
  <c r="U213" i="2"/>
  <c r="T212" i="2"/>
  <c r="T210" i="2"/>
  <c r="T209" i="2"/>
  <c r="U207" i="2"/>
  <c r="T206" i="2"/>
  <c r="T205" i="2"/>
  <c r="T204" i="2"/>
  <c r="V213" i="2" l="1"/>
  <c r="V207" i="2" s="1"/>
  <c r="D240" i="2"/>
  <c r="E234" i="2"/>
  <c r="F234" i="2" s="1"/>
  <c r="F228" i="2" s="1"/>
  <c r="C234" i="2"/>
  <c r="C228" i="2" s="1"/>
  <c r="D233" i="2"/>
  <c r="D231" i="2"/>
  <c r="D230" i="2"/>
  <c r="E228" i="2"/>
  <c r="D227" i="2"/>
  <c r="D226" i="2"/>
  <c r="D225" i="2"/>
  <c r="C222" i="2"/>
  <c r="E222" i="2" s="1"/>
  <c r="G222" i="2" s="1"/>
  <c r="I222" i="2" s="1"/>
  <c r="K222" i="2" s="1"/>
  <c r="M222" i="2" s="1"/>
  <c r="O222" i="2" s="1"/>
  <c r="Q222" i="2" s="1"/>
  <c r="S222" i="2" s="1"/>
  <c r="U222" i="2" s="1"/>
  <c r="W222" i="2" s="1"/>
  <c r="R219" i="2"/>
  <c r="S213" i="2"/>
  <c r="R212" i="2"/>
  <c r="R210" i="2"/>
  <c r="R209" i="2"/>
  <c r="R206" i="2"/>
  <c r="R205" i="2"/>
  <c r="R204" i="2"/>
  <c r="T213" i="2" l="1"/>
  <c r="T207" i="2" s="1"/>
  <c r="D234" i="2"/>
  <c r="D228" i="2" s="1"/>
  <c r="S207" i="2"/>
  <c r="AA158" i="2"/>
  <c r="Z157" i="2"/>
  <c r="Z155" i="2"/>
  <c r="Z154" i="2"/>
  <c r="AA152" i="2"/>
  <c r="Z151" i="2"/>
  <c r="Z150" i="2"/>
  <c r="Z149" i="2"/>
  <c r="Z13" i="2"/>
  <c r="AA14" i="2"/>
  <c r="AA8" i="2" s="1"/>
  <c r="Z11" i="2"/>
  <c r="Z10" i="2"/>
  <c r="Z7" i="2"/>
  <c r="Z6" i="2"/>
  <c r="Z5" i="2"/>
  <c r="Z8" i="2" s="1"/>
  <c r="AA194" i="2"/>
  <c r="Y194" i="2"/>
  <c r="Z193" i="2"/>
  <c r="X193" i="2"/>
  <c r="Z191" i="2"/>
  <c r="X191" i="2"/>
  <c r="Z190" i="2"/>
  <c r="X190" i="2"/>
  <c r="AA188" i="2"/>
  <c r="Y188" i="2"/>
  <c r="Z187" i="2"/>
  <c r="X187" i="2"/>
  <c r="Z186" i="2"/>
  <c r="X186" i="2"/>
  <c r="Z185" i="2"/>
  <c r="X185" i="2"/>
  <c r="AA32" i="2"/>
  <c r="AA26" i="2" s="1"/>
  <c r="Z31" i="2"/>
  <c r="Z29" i="2"/>
  <c r="Z28" i="2"/>
  <c r="Z25" i="2"/>
  <c r="Z24" i="2"/>
  <c r="Z23" i="2"/>
  <c r="AA50" i="2"/>
  <c r="AA44" i="2" s="1"/>
  <c r="Z49" i="2"/>
  <c r="Z47" i="2"/>
  <c r="Z46" i="2"/>
  <c r="Z43" i="2"/>
  <c r="Z42" i="2"/>
  <c r="Z41" i="2"/>
  <c r="AA68" i="2"/>
  <c r="AA62" i="2" s="1"/>
  <c r="Z67" i="2"/>
  <c r="Z65" i="2"/>
  <c r="Z64" i="2"/>
  <c r="Z61" i="2"/>
  <c r="Z60" i="2"/>
  <c r="Z59" i="2"/>
  <c r="AA86" i="2"/>
  <c r="AA80" i="2" s="1"/>
  <c r="Z85" i="2"/>
  <c r="Z83" i="2"/>
  <c r="Z82" i="2"/>
  <c r="Z79" i="2"/>
  <c r="Z78" i="2"/>
  <c r="Z77" i="2"/>
  <c r="AA122" i="2"/>
  <c r="AA116" i="2" s="1"/>
  <c r="Z121" i="2"/>
  <c r="Z119" i="2"/>
  <c r="Z118" i="2"/>
  <c r="Z115" i="2"/>
  <c r="Z114" i="2"/>
  <c r="Z113" i="2"/>
  <c r="P219" i="2"/>
  <c r="Q213" i="2"/>
  <c r="P212" i="2"/>
  <c r="P210" i="2"/>
  <c r="P209" i="2"/>
  <c r="P206" i="2"/>
  <c r="P205" i="2"/>
  <c r="P204" i="2"/>
  <c r="Q207" i="2" l="1"/>
  <c r="R213" i="2"/>
  <c r="R207" i="2" s="1"/>
  <c r="Z194" i="2"/>
  <c r="Z188" i="2" s="1"/>
  <c r="N219" i="2"/>
  <c r="O213" i="2"/>
  <c r="N212" i="2"/>
  <c r="N210" i="2"/>
  <c r="N209" i="2"/>
  <c r="O207" i="2"/>
  <c r="N206" i="2"/>
  <c r="N205" i="2"/>
  <c r="N204" i="2"/>
  <c r="P213" i="2" l="1"/>
  <c r="P207" i="2" s="1"/>
  <c r="C201" i="2"/>
  <c r="E201" i="2" s="1"/>
  <c r="G201" i="2" s="1"/>
  <c r="I201" i="2" s="1"/>
  <c r="K201" i="2" s="1"/>
  <c r="G202" i="2"/>
  <c r="I202" i="2" s="1"/>
  <c r="K202" i="2" s="1"/>
  <c r="D204" i="2"/>
  <c r="F204" i="2"/>
  <c r="H204" i="2"/>
  <c r="J204" i="2"/>
  <c r="D205" i="2"/>
  <c r="F205" i="2"/>
  <c r="H205" i="2"/>
  <c r="J205" i="2"/>
  <c r="D206" i="2"/>
  <c r="F206" i="2"/>
  <c r="H206" i="2"/>
  <c r="J206" i="2"/>
  <c r="D209" i="2"/>
  <c r="F209" i="2"/>
  <c r="H209" i="2"/>
  <c r="J209" i="2"/>
  <c r="D210" i="2"/>
  <c r="F210" i="2"/>
  <c r="H210" i="2"/>
  <c r="J210" i="2"/>
  <c r="D212" i="2"/>
  <c r="F212" i="2"/>
  <c r="H212" i="2"/>
  <c r="J212" i="2"/>
  <c r="C213" i="2"/>
  <c r="C207" i="2" s="1"/>
  <c r="E213" i="2"/>
  <c r="E207" i="2" s="1"/>
  <c r="G213" i="2"/>
  <c r="G207" i="2" s="1"/>
  <c r="I213" i="2"/>
  <c r="I207" i="2" s="1"/>
  <c r="K213" i="2"/>
  <c r="D219" i="2"/>
  <c r="F219" i="2"/>
  <c r="H219" i="2"/>
  <c r="J219" i="2"/>
  <c r="J213" i="2" l="1"/>
  <c r="J207" i="2"/>
  <c r="K207" i="2"/>
  <c r="F213" i="2"/>
  <c r="F207" i="2" s="1"/>
  <c r="H213" i="2"/>
  <c r="H207" i="2" s="1"/>
  <c r="D213" i="2"/>
  <c r="D207" i="2" s="1"/>
  <c r="AA176" i="2"/>
  <c r="AB176" i="2" s="1"/>
  <c r="AB170" i="2" s="1"/>
  <c r="Z175" i="2"/>
  <c r="Z173" i="2"/>
  <c r="Z172" i="2"/>
  <c r="Z169" i="2"/>
  <c r="Z168" i="2"/>
  <c r="Z167" i="2"/>
  <c r="L219" i="2"/>
  <c r="AA140" i="2"/>
  <c r="Z139" i="2"/>
  <c r="Z137" i="2"/>
  <c r="Z136" i="2"/>
  <c r="Z133" i="2"/>
  <c r="Z132" i="2"/>
  <c r="Z131" i="2"/>
  <c r="B1" i="2"/>
  <c r="M202" i="2"/>
  <c r="O202" i="2" s="1"/>
  <c r="Q202" i="2" s="1"/>
  <c r="S202" i="2" s="1"/>
  <c r="U202" i="2" s="1"/>
  <c r="W202" i="2" s="1"/>
  <c r="M201" i="2"/>
  <c r="O201" i="2" s="1"/>
  <c r="Q201" i="2" s="1"/>
  <c r="S201" i="2" s="1"/>
  <c r="U201" i="2" s="1"/>
  <c r="W201" i="2" s="1"/>
  <c r="L204" i="2"/>
  <c r="L205" i="2"/>
  <c r="L206" i="2"/>
  <c r="L209" i="2"/>
  <c r="L210" i="2"/>
  <c r="L212" i="2"/>
  <c r="M213" i="2"/>
  <c r="F95" i="2"/>
  <c r="M207" i="2" l="1"/>
  <c r="N213" i="2"/>
  <c r="N207" i="2" s="1"/>
  <c r="AA134" i="2"/>
  <c r="AA170" i="2"/>
  <c r="L213" i="2"/>
  <c r="L207" i="2" s="1"/>
  <c r="Y140" i="2"/>
  <c r="Z140" i="2" s="1"/>
  <c r="Z134" i="2" s="1"/>
  <c r="X139" i="2"/>
  <c r="X137" i="2"/>
  <c r="X136" i="2"/>
  <c r="X133" i="2"/>
  <c r="X132" i="2"/>
  <c r="X131" i="2"/>
  <c r="W194" i="2"/>
  <c r="X194" i="2" s="1"/>
  <c r="X188" i="2" s="1"/>
  <c r="V193" i="2"/>
  <c r="V191" i="2"/>
  <c r="V190" i="2"/>
  <c r="V187" i="2"/>
  <c r="V186" i="2"/>
  <c r="V185" i="2"/>
  <c r="U194" i="2"/>
  <c r="T193" i="2"/>
  <c r="T191" i="2"/>
  <c r="T190" i="2"/>
  <c r="T187" i="2"/>
  <c r="T186" i="2"/>
  <c r="T185" i="2"/>
  <c r="Y158" i="2"/>
  <c r="Z158" i="2" s="1"/>
  <c r="Z152" i="2" s="1"/>
  <c r="X157" i="2"/>
  <c r="X155" i="2"/>
  <c r="X154" i="2"/>
  <c r="Y152" i="2"/>
  <c r="X151" i="2"/>
  <c r="X150" i="2"/>
  <c r="X149" i="2"/>
  <c r="Y176" i="2"/>
  <c r="Z176" i="2" s="1"/>
  <c r="Z170" i="2" s="1"/>
  <c r="X175" i="2"/>
  <c r="X173" i="2"/>
  <c r="X172" i="2"/>
  <c r="Y170" i="2"/>
  <c r="X169" i="2"/>
  <c r="X168" i="2"/>
  <c r="X167" i="2"/>
  <c r="W188" i="2" l="1"/>
  <c r="V194" i="2"/>
  <c r="V188" i="2" s="1"/>
  <c r="U188" i="2"/>
  <c r="Y134" i="2"/>
  <c r="W176" i="2"/>
  <c r="X176" i="2" s="1"/>
  <c r="X170" i="2" s="1"/>
  <c r="V175" i="2"/>
  <c r="V173" i="2"/>
  <c r="V172" i="2"/>
  <c r="V169" i="2"/>
  <c r="V168" i="2"/>
  <c r="V167" i="2"/>
  <c r="W170" i="2" l="1"/>
  <c r="Y122" i="2"/>
  <c r="Z122" i="2" s="1"/>
  <c r="Z116" i="2" s="1"/>
  <c r="X121" i="2"/>
  <c r="X119" i="2"/>
  <c r="X118" i="2"/>
  <c r="X115" i="2"/>
  <c r="X114" i="2"/>
  <c r="X113" i="2"/>
  <c r="W140" i="2"/>
  <c r="V139" i="2"/>
  <c r="V137" i="2"/>
  <c r="V136" i="2"/>
  <c r="W134" i="2"/>
  <c r="V133" i="2"/>
  <c r="V132" i="2"/>
  <c r="V131" i="2"/>
  <c r="W158" i="2"/>
  <c r="W152" i="2" s="1"/>
  <c r="V157" i="2"/>
  <c r="V155" i="2"/>
  <c r="V154" i="2"/>
  <c r="V151" i="2"/>
  <c r="V150" i="2"/>
  <c r="V149" i="2"/>
  <c r="S194" i="2"/>
  <c r="R193" i="2"/>
  <c r="R191" i="2"/>
  <c r="R190" i="2"/>
  <c r="R187" i="2"/>
  <c r="R186" i="2"/>
  <c r="R185" i="2"/>
  <c r="U176" i="2"/>
  <c r="U170" i="2" s="1"/>
  <c r="T175" i="2"/>
  <c r="T173" i="2"/>
  <c r="T172" i="2"/>
  <c r="T169" i="2"/>
  <c r="T168" i="2"/>
  <c r="T167" i="2"/>
  <c r="Y116" i="2" l="1"/>
  <c r="X158" i="2"/>
  <c r="X152" i="2" s="1"/>
  <c r="S188" i="2"/>
  <c r="T194" i="2"/>
  <c r="T188" i="2" s="1"/>
  <c r="X140" i="2"/>
  <c r="X134" i="2" s="1"/>
  <c r="V176" i="2"/>
  <c r="V170" i="2" s="1"/>
  <c r="Q194" i="2" l="1"/>
  <c r="Q188" i="2" s="1"/>
  <c r="P193" i="2"/>
  <c r="P191" i="2"/>
  <c r="P190" i="2"/>
  <c r="P187" i="2"/>
  <c r="P186" i="2"/>
  <c r="P185" i="2"/>
  <c r="W122" i="2"/>
  <c r="V121" i="2"/>
  <c r="V119" i="2"/>
  <c r="V118" i="2"/>
  <c r="V115" i="2"/>
  <c r="V114" i="2"/>
  <c r="V113" i="2"/>
  <c r="U140" i="2"/>
  <c r="U134" i="2" s="1"/>
  <c r="T139" i="2"/>
  <c r="T137" i="2"/>
  <c r="T136" i="2"/>
  <c r="T133" i="2"/>
  <c r="T132" i="2"/>
  <c r="T131" i="2"/>
  <c r="U158" i="2"/>
  <c r="T157" i="2"/>
  <c r="T155" i="2"/>
  <c r="T154" i="2"/>
  <c r="T151" i="2"/>
  <c r="T150" i="2"/>
  <c r="T149" i="2"/>
  <c r="S176" i="2"/>
  <c r="S170" i="2" s="1"/>
  <c r="R175" i="2"/>
  <c r="R173" i="2"/>
  <c r="R172" i="2"/>
  <c r="R169" i="2"/>
  <c r="R168" i="2"/>
  <c r="R167" i="2"/>
  <c r="T176" i="2" l="1"/>
  <c r="T170" i="2" s="1"/>
  <c r="V158" i="2"/>
  <c r="V152" i="2" s="1"/>
  <c r="W116" i="2"/>
  <c r="X122" i="2"/>
  <c r="X116" i="2" s="1"/>
  <c r="V140" i="2"/>
  <c r="V134" i="2" s="1"/>
  <c r="R194" i="2"/>
  <c r="R188" i="2" s="1"/>
  <c r="U152" i="2"/>
  <c r="Q176" i="2"/>
  <c r="P175" i="2"/>
  <c r="P173" i="2"/>
  <c r="P172" i="2"/>
  <c r="Q170" i="2"/>
  <c r="P169" i="2"/>
  <c r="P168" i="2"/>
  <c r="P167" i="2"/>
  <c r="S158" i="2"/>
  <c r="S152" i="2" s="1"/>
  <c r="R157" i="2"/>
  <c r="R155" i="2"/>
  <c r="R154" i="2"/>
  <c r="R151" i="2"/>
  <c r="R150" i="2"/>
  <c r="R149" i="2"/>
  <c r="O194" i="2"/>
  <c r="N193" i="2"/>
  <c r="N191" i="2"/>
  <c r="N190" i="2"/>
  <c r="O188" i="2"/>
  <c r="N187" i="2"/>
  <c r="N186" i="2"/>
  <c r="N185" i="2"/>
  <c r="U122" i="2"/>
  <c r="U116" i="2" s="1"/>
  <c r="T121" i="2"/>
  <c r="T119" i="2"/>
  <c r="T118" i="2"/>
  <c r="T115" i="2"/>
  <c r="T114" i="2"/>
  <c r="T113" i="2"/>
  <c r="S140" i="2"/>
  <c r="R139" i="2"/>
  <c r="R137" i="2"/>
  <c r="R136" i="2"/>
  <c r="S134" i="2"/>
  <c r="R133" i="2"/>
  <c r="R132" i="2"/>
  <c r="R131" i="2"/>
  <c r="R176" i="2" l="1"/>
  <c r="R170" i="2" s="1"/>
  <c r="T140" i="2"/>
  <c r="T134" i="2" s="1"/>
  <c r="V122" i="2"/>
  <c r="V116" i="2" s="1"/>
  <c r="T158" i="2"/>
  <c r="T152" i="2" s="1"/>
  <c r="P194" i="2"/>
  <c r="P188" i="2" s="1"/>
  <c r="P7" i="12"/>
  <c r="P8" i="12"/>
  <c r="P9" i="12"/>
  <c r="P10" i="12"/>
  <c r="P11" i="12"/>
  <c r="P6" i="12"/>
  <c r="O131" i="2" l="1"/>
  <c r="P131" i="2" s="1"/>
  <c r="O176" i="2"/>
  <c r="N175" i="2"/>
  <c r="N173" i="2"/>
  <c r="N172" i="2"/>
  <c r="N169" i="2"/>
  <c r="N168" i="2"/>
  <c r="N167" i="2"/>
  <c r="Q158" i="2"/>
  <c r="P157" i="2"/>
  <c r="P155" i="2"/>
  <c r="P154" i="2"/>
  <c r="P151" i="2"/>
  <c r="P150" i="2"/>
  <c r="P149" i="2"/>
  <c r="Q140" i="2"/>
  <c r="R140" i="2" s="1"/>
  <c r="R134" i="2" s="1"/>
  <c r="P139" i="2"/>
  <c r="P137" i="2"/>
  <c r="P136" i="2"/>
  <c r="P133" i="2"/>
  <c r="P132" i="2"/>
  <c r="S122" i="2"/>
  <c r="R121" i="2"/>
  <c r="R119" i="2"/>
  <c r="R118" i="2"/>
  <c r="R115" i="2"/>
  <c r="R114" i="2"/>
  <c r="R113" i="2"/>
  <c r="M194" i="2"/>
  <c r="M188" i="2" s="1"/>
  <c r="L193" i="2"/>
  <c r="L191" i="2"/>
  <c r="L190" i="2"/>
  <c r="L187" i="2"/>
  <c r="L186" i="2"/>
  <c r="L185" i="2"/>
  <c r="T122" i="2" l="1"/>
  <c r="T116" i="2" s="1"/>
  <c r="R158" i="2"/>
  <c r="R152" i="2" s="1"/>
  <c r="N194" i="2"/>
  <c r="N188" i="2" s="1"/>
  <c r="P176" i="2"/>
  <c r="P170" i="2" s="1"/>
  <c r="O170" i="2"/>
  <c r="Q152" i="2"/>
  <c r="Q134" i="2"/>
  <c r="S116" i="2"/>
  <c r="K194" i="2"/>
  <c r="J193" i="2"/>
  <c r="J191" i="2"/>
  <c r="J190" i="2"/>
  <c r="J187" i="2"/>
  <c r="J186" i="2"/>
  <c r="J185" i="2"/>
  <c r="O158" i="2"/>
  <c r="O152" i="2" s="1"/>
  <c r="N157" i="2"/>
  <c r="N155" i="2"/>
  <c r="N154" i="2"/>
  <c r="N151" i="2"/>
  <c r="N150" i="2"/>
  <c r="N149" i="2"/>
  <c r="O140" i="2"/>
  <c r="N139" i="2"/>
  <c r="N137" i="2"/>
  <c r="N136" i="2"/>
  <c r="O134" i="2"/>
  <c r="N133" i="2"/>
  <c r="N132" i="2"/>
  <c r="N131" i="2"/>
  <c r="Q122" i="2"/>
  <c r="R122" i="2" s="1"/>
  <c r="R116" i="2" s="1"/>
  <c r="P121" i="2"/>
  <c r="P119" i="2"/>
  <c r="P118" i="2"/>
  <c r="P115" i="2"/>
  <c r="P114" i="2"/>
  <c r="P113" i="2"/>
  <c r="M176" i="2"/>
  <c r="M170" i="2" s="1"/>
  <c r="L175" i="2"/>
  <c r="L173" i="2"/>
  <c r="L172" i="2"/>
  <c r="L169" i="2"/>
  <c r="L168" i="2"/>
  <c r="L167" i="2"/>
  <c r="Q116" i="2" l="1"/>
  <c r="N176" i="2"/>
  <c r="N170" i="2" s="1"/>
  <c r="L194" i="2"/>
  <c r="L188" i="2" s="1"/>
  <c r="P158" i="2"/>
  <c r="P152" i="2" s="1"/>
  <c r="P140" i="2"/>
  <c r="P134" i="2" s="1"/>
  <c r="K188" i="2"/>
  <c r="O122" i="2"/>
  <c r="N121" i="2"/>
  <c r="N119" i="2"/>
  <c r="N118" i="2"/>
  <c r="N115" i="2"/>
  <c r="N114" i="2"/>
  <c r="N113" i="2"/>
  <c r="M140" i="2"/>
  <c r="M134" i="2" s="1"/>
  <c r="L139" i="2"/>
  <c r="L137" i="2"/>
  <c r="L136" i="2"/>
  <c r="L133" i="2"/>
  <c r="L132" i="2"/>
  <c r="L131" i="2"/>
  <c r="M158" i="2"/>
  <c r="N158" i="2" s="1"/>
  <c r="N152" i="2" s="1"/>
  <c r="L157" i="2"/>
  <c r="L155" i="2"/>
  <c r="L154" i="2"/>
  <c r="L151" i="2"/>
  <c r="L150" i="2"/>
  <c r="L149" i="2"/>
  <c r="K176" i="2"/>
  <c r="L176" i="2" s="1"/>
  <c r="L170" i="2" s="1"/>
  <c r="J175" i="2"/>
  <c r="J173" i="2"/>
  <c r="J172" i="2"/>
  <c r="K170" i="2"/>
  <c r="J169" i="2"/>
  <c r="J168" i="2"/>
  <c r="J167" i="2"/>
  <c r="I194" i="2"/>
  <c r="J194" i="2" s="1"/>
  <c r="J188" i="2" s="1"/>
  <c r="H193" i="2"/>
  <c r="H191" i="2"/>
  <c r="H190" i="2"/>
  <c r="I188" i="2"/>
  <c r="H187" i="2"/>
  <c r="H186" i="2"/>
  <c r="H185" i="2"/>
  <c r="N140" i="2" l="1"/>
  <c r="N134" i="2" s="1"/>
  <c r="P122" i="2"/>
  <c r="P116" i="2" s="1"/>
  <c r="O116" i="2"/>
  <c r="M152" i="2"/>
  <c r="M122" i="2"/>
  <c r="L121" i="2"/>
  <c r="L119" i="2"/>
  <c r="L118" i="2"/>
  <c r="M116" i="2"/>
  <c r="L115" i="2"/>
  <c r="L114" i="2"/>
  <c r="L113" i="2"/>
  <c r="K140" i="2"/>
  <c r="L140" i="2" s="1"/>
  <c r="L134" i="2" s="1"/>
  <c r="J139" i="2"/>
  <c r="J137" i="2"/>
  <c r="J136" i="2"/>
  <c r="J133" i="2"/>
  <c r="J132" i="2"/>
  <c r="J131" i="2"/>
  <c r="K158" i="2"/>
  <c r="L158" i="2" s="1"/>
  <c r="L152" i="2" s="1"/>
  <c r="J157" i="2"/>
  <c r="J155" i="2"/>
  <c r="J154" i="2"/>
  <c r="J151" i="2"/>
  <c r="J150" i="2"/>
  <c r="J149" i="2"/>
  <c r="I176" i="2"/>
  <c r="H175" i="2"/>
  <c r="H173" i="2"/>
  <c r="H172" i="2"/>
  <c r="H169" i="2"/>
  <c r="H168" i="2"/>
  <c r="H167" i="2"/>
  <c r="G194" i="2"/>
  <c r="H194" i="2" s="1"/>
  <c r="H188" i="2" s="1"/>
  <c r="E194" i="2"/>
  <c r="E188" i="2" s="1"/>
  <c r="F193" i="2"/>
  <c r="F191" i="2"/>
  <c r="F190" i="2"/>
  <c r="F187" i="2"/>
  <c r="F186" i="2"/>
  <c r="F185" i="2"/>
  <c r="G184" i="2"/>
  <c r="I184" i="2" s="1"/>
  <c r="K184" i="2" s="1"/>
  <c r="M184" i="2" s="1"/>
  <c r="O184" i="2" s="1"/>
  <c r="Q184" i="2" s="1"/>
  <c r="S184" i="2" s="1"/>
  <c r="U184" i="2" s="1"/>
  <c r="W184" i="2" s="1"/>
  <c r="G183" i="2"/>
  <c r="I183" i="2" s="1"/>
  <c r="K183" i="2" s="1"/>
  <c r="M183" i="2" s="1"/>
  <c r="O183" i="2" s="1"/>
  <c r="Q183" i="2" s="1"/>
  <c r="S183" i="2" s="1"/>
  <c r="U183" i="2" s="1"/>
  <c r="W183" i="2" s="1"/>
  <c r="K134" i="2" l="1"/>
  <c r="G188" i="2"/>
  <c r="J176" i="2"/>
  <c r="J170" i="2" s="1"/>
  <c r="N122" i="2"/>
  <c r="N116" i="2" s="1"/>
  <c r="I170" i="2"/>
  <c r="K152" i="2"/>
  <c r="F194" i="2"/>
  <c r="F188" i="2" s="1"/>
  <c r="G166" i="2"/>
  <c r="I166" i="2" s="1"/>
  <c r="K166" i="2" s="1"/>
  <c r="M166" i="2" s="1"/>
  <c r="O166" i="2" s="1"/>
  <c r="Q166" i="2" s="1"/>
  <c r="S166" i="2" s="1"/>
  <c r="U166" i="2" s="1"/>
  <c r="W166" i="2" s="1"/>
  <c r="Y166" i="2" s="1"/>
  <c r="G165" i="2"/>
  <c r="I165" i="2" s="1"/>
  <c r="K165" i="2" s="1"/>
  <c r="M165" i="2" s="1"/>
  <c r="O165" i="2" s="1"/>
  <c r="Q165" i="2" s="1"/>
  <c r="S165" i="2" s="1"/>
  <c r="U165" i="2" s="1"/>
  <c r="W165" i="2" s="1"/>
  <c r="Y165" i="2" s="1"/>
  <c r="I158" i="2"/>
  <c r="H157" i="2"/>
  <c r="H155" i="2"/>
  <c r="H154" i="2"/>
  <c r="I152" i="2"/>
  <c r="H151" i="2"/>
  <c r="H150" i="2"/>
  <c r="H149" i="2"/>
  <c r="I140" i="2"/>
  <c r="J140" i="2" s="1"/>
  <c r="J134" i="2" s="1"/>
  <c r="H139" i="2"/>
  <c r="H137" i="2"/>
  <c r="H136" i="2"/>
  <c r="H133" i="2"/>
  <c r="H132" i="2"/>
  <c r="H131" i="2"/>
  <c r="K122" i="2"/>
  <c r="L122" i="2" s="1"/>
  <c r="L116" i="2" s="1"/>
  <c r="J121" i="2"/>
  <c r="J119" i="2"/>
  <c r="J118" i="2"/>
  <c r="J115" i="2"/>
  <c r="J114" i="2"/>
  <c r="J113" i="2"/>
  <c r="K116" i="2" l="1"/>
  <c r="J158" i="2"/>
  <c r="J152" i="2" s="1"/>
  <c r="I134" i="2"/>
  <c r="G176" i="2"/>
  <c r="H176" i="2" s="1"/>
  <c r="H170" i="2" s="1"/>
  <c r="E176" i="2"/>
  <c r="E170" i="2" s="1"/>
  <c r="F175" i="2"/>
  <c r="F173" i="2"/>
  <c r="F172" i="2"/>
  <c r="F169" i="2"/>
  <c r="F168" i="2"/>
  <c r="F167" i="2"/>
  <c r="F176" i="2" l="1"/>
  <c r="F170" i="2" s="1"/>
  <c r="G170" i="2"/>
  <c r="AA104" i="2"/>
  <c r="Z103" i="2"/>
  <c r="Z101" i="2"/>
  <c r="Z100" i="2"/>
  <c r="AA98" i="2"/>
  <c r="Z97" i="2"/>
  <c r="Z96" i="2"/>
  <c r="Z95" i="2"/>
  <c r="G140" i="2"/>
  <c r="H140" i="2" s="1"/>
  <c r="H134" i="2" s="1"/>
  <c r="I122" i="2"/>
  <c r="H121" i="2"/>
  <c r="H119" i="2"/>
  <c r="H118" i="2"/>
  <c r="H115" i="2"/>
  <c r="H114" i="2"/>
  <c r="H113" i="2"/>
  <c r="G158" i="2"/>
  <c r="H158" i="2" s="1"/>
  <c r="H152" i="2" s="1"/>
  <c r="E158" i="2"/>
  <c r="F157" i="2"/>
  <c r="F155" i="2"/>
  <c r="F154" i="2"/>
  <c r="E152" i="2"/>
  <c r="F151" i="2"/>
  <c r="F150" i="2"/>
  <c r="F149" i="2"/>
  <c r="G148" i="2"/>
  <c r="I148" i="2" s="1"/>
  <c r="K148" i="2" s="1"/>
  <c r="M148" i="2" s="1"/>
  <c r="O148" i="2" s="1"/>
  <c r="Q148" i="2" s="1"/>
  <c r="S148" i="2" s="1"/>
  <c r="U148" i="2" s="1"/>
  <c r="W148" i="2" s="1"/>
  <c r="G147" i="2"/>
  <c r="I147" i="2" s="1"/>
  <c r="K147" i="2" s="1"/>
  <c r="M147" i="2" s="1"/>
  <c r="O147" i="2" s="1"/>
  <c r="Q147" i="2" s="1"/>
  <c r="S147" i="2" s="1"/>
  <c r="U147" i="2" s="1"/>
  <c r="W147" i="2" s="1"/>
  <c r="G152" i="2" l="1"/>
  <c r="J122" i="2"/>
  <c r="J116" i="2" s="1"/>
  <c r="I116" i="2"/>
  <c r="F158" i="2"/>
  <c r="F152" i="2" s="1"/>
  <c r="G134" i="2"/>
  <c r="E140" i="2"/>
  <c r="E134" i="2" s="1"/>
  <c r="F139" i="2"/>
  <c r="F137" i="2"/>
  <c r="F136" i="2"/>
  <c r="F133" i="2"/>
  <c r="F132" i="2"/>
  <c r="F131" i="2"/>
  <c r="G130" i="2"/>
  <c r="I130" i="2" s="1"/>
  <c r="K130" i="2" s="1"/>
  <c r="M130" i="2" s="1"/>
  <c r="O130" i="2" s="1"/>
  <c r="Q130" i="2" s="1"/>
  <c r="S130" i="2" s="1"/>
  <c r="U130" i="2" s="1"/>
  <c r="W130" i="2" s="1"/>
  <c r="G129" i="2"/>
  <c r="I129" i="2" s="1"/>
  <c r="K129" i="2" s="1"/>
  <c r="M129" i="2" s="1"/>
  <c r="O129" i="2" s="1"/>
  <c r="Q129" i="2" s="1"/>
  <c r="S129" i="2" s="1"/>
  <c r="U129" i="2" s="1"/>
  <c r="W129" i="2" s="1"/>
  <c r="N11" i="12"/>
  <c r="O11" i="12" s="1"/>
  <c r="F140" i="2" l="1"/>
  <c r="F134" i="2" s="1"/>
  <c r="N7" i="12"/>
  <c r="N8" i="12"/>
  <c r="O8" i="12" s="1"/>
  <c r="N9" i="12"/>
  <c r="O9" i="12" s="1"/>
  <c r="N10" i="12"/>
  <c r="O10" i="12" s="1"/>
  <c r="N6" i="12"/>
  <c r="O6" i="12" s="1"/>
  <c r="O7" i="12"/>
  <c r="I6" i="12"/>
  <c r="G7" i="12"/>
  <c r="H7" i="12" s="1"/>
  <c r="I7" i="12" s="1"/>
  <c r="F20" i="12"/>
  <c r="F17" i="12"/>
  <c r="F18" i="12"/>
  <c r="F19" i="12"/>
  <c r="F9" i="12"/>
  <c r="F10" i="12"/>
  <c r="F11" i="12"/>
  <c r="F12" i="12"/>
  <c r="F13" i="12"/>
  <c r="F14" i="12"/>
  <c r="F15" i="12"/>
  <c r="F16" i="12"/>
  <c r="F7" i="12"/>
  <c r="F8" i="12"/>
  <c r="F6" i="12"/>
  <c r="G122" i="2"/>
  <c r="H122" i="2" s="1"/>
  <c r="H116" i="2" s="1"/>
  <c r="E122" i="2"/>
  <c r="F121" i="2"/>
  <c r="F119" i="2"/>
  <c r="F118" i="2"/>
  <c r="E116" i="2"/>
  <c r="F115" i="2"/>
  <c r="F114" i="2"/>
  <c r="F113" i="2"/>
  <c r="G112" i="2"/>
  <c r="I112" i="2" s="1"/>
  <c r="K112" i="2" s="1"/>
  <c r="M112" i="2" s="1"/>
  <c r="O112" i="2" s="1"/>
  <c r="Q112" i="2" s="1"/>
  <c r="S112" i="2" s="1"/>
  <c r="U112" i="2" s="1"/>
  <c r="W112" i="2" s="1"/>
  <c r="G111" i="2"/>
  <c r="I111" i="2" s="1"/>
  <c r="K111" i="2" s="1"/>
  <c r="M111" i="2" s="1"/>
  <c r="O111" i="2" s="1"/>
  <c r="Q111" i="2" s="1"/>
  <c r="S111" i="2" s="1"/>
  <c r="U111" i="2" s="1"/>
  <c r="W111" i="2" s="1"/>
  <c r="G116" i="2" l="1"/>
  <c r="G8" i="12"/>
  <c r="F122" i="2"/>
  <c r="F116" i="2" s="1"/>
  <c r="G9" i="12" l="1"/>
  <c r="H8" i="12"/>
  <c r="I8" i="12" s="1"/>
  <c r="G10" i="12" l="1"/>
  <c r="H9" i="12"/>
  <c r="I9" i="12" s="1"/>
  <c r="G11" i="12" l="1"/>
  <c r="H10" i="12"/>
  <c r="I10" i="12" s="1"/>
  <c r="G12" i="12" l="1"/>
  <c r="H11" i="12"/>
  <c r="I11" i="12" s="1"/>
  <c r="G13" i="12" l="1"/>
  <c r="H12" i="12"/>
  <c r="I12" i="12" s="1"/>
  <c r="G14" i="12" l="1"/>
  <c r="H13" i="12"/>
  <c r="I13" i="12" s="1"/>
  <c r="G15" i="12" l="1"/>
  <c r="H14" i="12"/>
  <c r="I14" i="12" s="1"/>
  <c r="G16" i="12" l="1"/>
  <c r="H15" i="12"/>
  <c r="I15" i="12" s="1"/>
  <c r="G17" i="12" l="1"/>
  <c r="H16" i="12"/>
  <c r="I16" i="12" s="1"/>
  <c r="G18" i="12" l="1"/>
  <c r="H17" i="12"/>
  <c r="I17" i="12" s="1"/>
  <c r="G19" i="12" l="1"/>
  <c r="H18" i="12"/>
  <c r="I18" i="12" s="1"/>
  <c r="G20" i="12" l="1"/>
  <c r="H20" i="12" s="1"/>
  <c r="I20" i="12" s="1"/>
  <c r="H19" i="12"/>
  <c r="I19" i="12" s="1"/>
  <c r="N60" i="6" l="1"/>
  <c r="N48" i="6"/>
  <c r="P68" i="1" l="1"/>
  <c r="O68" i="1"/>
  <c r="N68" i="1"/>
  <c r="M68" i="1"/>
  <c r="L68" i="1"/>
  <c r="K68" i="1"/>
  <c r="J68" i="1"/>
  <c r="I68" i="1"/>
  <c r="H68" i="1"/>
  <c r="G68" i="1"/>
  <c r="F68" i="1"/>
  <c r="P62" i="1"/>
  <c r="O62" i="1"/>
  <c r="N62" i="1"/>
  <c r="M62" i="1"/>
  <c r="L62" i="1"/>
  <c r="K62" i="1"/>
  <c r="J62" i="1"/>
  <c r="I62" i="1"/>
  <c r="H62" i="1"/>
  <c r="G62" i="1"/>
  <c r="F62" i="1"/>
  <c r="P55" i="1"/>
  <c r="O55" i="1"/>
  <c r="N55" i="1"/>
  <c r="M55" i="1"/>
  <c r="L55" i="1"/>
  <c r="K55" i="1"/>
  <c r="J55" i="1"/>
  <c r="I55" i="1"/>
  <c r="H55" i="1"/>
  <c r="G55" i="1"/>
  <c r="F55" i="1"/>
  <c r="P47" i="1"/>
  <c r="O47" i="1"/>
  <c r="N47" i="1"/>
  <c r="M47" i="1"/>
  <c r="L47" i="1"/>
  <c r="K47" i="1"/>
  <c r="J47" i="1"/>
  <c r="I47" i="1"/>
  <c r="H47" i="1"/>
  <c r="G47" i="1"/>
  <c r="F47" i="1"/>
  <c r="P39" i="1"/>
  <c r="O39" i="1"/>
  <c r="N39" i="1"/>
  <c r="M39" i="1"/>
  <c r="L39" i="1"/>
  <c r="K39" i="1"/>
  <c r="J39" i="1"/>
  <c r="I39" i="1"/>
  <c r="H39" i="1"/>
  <c r="G39" i="1"/>
  <c r="F39" i="1"/>
  <c r="P31" i="1"/>
  <c r="O31" i="1"/>
  <c r="N31" i="1"/>
  <c r="M31" i="1"/>
  <c r="L31" i="1"/>
  <c r="K31" i="1"/>
  <c r="J31" i="1"/>
  <c r="I31" i="1"/>
  <c r="H31" i="1"/>
  <c r="G31" i="1"/>
  <c r="F31" i="1"/>
  <c r="P21" i="1" l="1"/>
  <c r="P11" i="1"/>
  <c r="O21" i="1"/>
  <c r="O11" i="1"/>
  <c r="N21" i="1"/>
  <c r="N11" i="1"/>
  <c r="M21" i="1"/>
  <c r="M11" i="1"/>
  <c r="L21" i="1"/>
  <c r="L11" i="1"/>
  <c r="K21" i="1"/>
  <c r="K11" i="1"/>
  <c r="J21" i="1"/>
  <c r="J11" i="1"/>
  <c r="I21" i="1"/>
  <c r="H21" i="1"/>
  <c r="F21" i="1"/>
  <c r="G21" i="1"/>
  <c r="I11" i="1"/>
  <c r="H11" i="1"/>
  <c r="F11" i="1"/>
  <c r="G11" i="1"/>
  <c r="H4" i="7"/>
  <c r="G5" i="7"/>
  <c r="G6" i="7" s="1"/>
  <c r="G7" i="7" s="1"/>
  <c r="G8" i="7" s="1"/>
  <c r="H8" i="7" s="1"/>
  <c r="I8" i="7" s="1"/>
  <c r="G9" i="7" l="1"/>
  <c r="H7" i="7"/>
  <c r="H6" i="7"/>
  <c r="O104" i="2"/>
  <c r="O98" i="2" s="1"/>
  <c r="G10" i="7" l="1"/>
  <c r="H9" i="7"/>
  <c r="I8" i="6"/>
  <c r="I9" i="6"/>
  <c r="I10" i="6"/>
  <c r="I11" i="6"/>
  <c r="I12" i="6"/>
  <c r="I14" i="6"/>
  <c r="I15" i="6"/>
  <c r="I16" i="6"/>
  <c r="I17" i="6"/>
  <c r="I18" i="6"/>
  <c r="I19" i="6"/>
  <c r="I20" i="6"/>
  <c r="I21" i="6"/>
  <c r="I22" i="6"/>
  <c r="I23" i="6"/>
  <c r="I24" i="6"/>
  <c r="I25" i="6"/>
  <c r="I26" i="6"/>
  <c r="I27" i="6"/>
  <c r="I28" i="6"/>
  <c r="I29" i="6"/>
  <c r="I30" i="6"/>
  <c r="I31" i="6"/>
  <c r="I32" i="6"/>
  <c r="I33" i="6"/>
  <c r="I13" i="6"/>
  <c r="I7" i="6"/>
  <c r="I4" i="6"/>
  <c r="I5" i="6"/>
  <c r="I6" i="6"/>
  <c r="M104" i="2"/>
  <c r="M98" i="2" s="1"/>
  <c r="I9" i="7" l="1"/>
  <c r="H10" i="7"/>
  <c r="G11" i="7"/>
  <c r="K104" i="2"/>
  <c r="K98" i="2" s="1"/>
  <c r="Y86" i="2"/>
  <c r="I104" i="2"/>
  <c r="I98" i="2" s="1"/>
  <c r="Y80" i="2" l="1"/>
  <c r="Z86" i="2"/>
  <c r="Z80" i="2" s="1"/>
  <c r="I10" i="7"/>
  <c r="G12" i="7"/>
  <c r="H11" i="7"/>
  <c r="Y104" i="2"/>
  <c r="Z104" i="2" s="1"/>
  <c r="Z98" i="2" s="1"/>
  <c r="W104" i="2"/>
  <c r="W98" i="2" s="1"/>
  <c r="U104" i="2"/>
  <c r="U98" i="2" s="1"/>
  <c r="S104" i="2"/>
  <c r="S98" i="2" s="1"/>
  <c r="Q104" i="2"/>
  <c r="Q98" i="2" s="1"/>
  <c r="N104" i="2"/>
  <c r="J104" i="2"/>
  <c r="G104" i="2"/>
  <c r="H104" i="2" s="1"/>
  <c r="E104" i="2"/>
  <c r="E98" i="2" s="1"/>
  <c r="X103" i="2"/>
  <c r="V103" i="2"/>
  <c r="T103" i="2"/>
  <c r="R103" i="2"/>
  <c r="P103" i="2"/>
  <c r="N103" i="2"/>
  <c r="L103" i="2"/>
  <c r="J103" i="2"/>
  <c r="H103" i="2"/>
  <c r="F103" i="2"/>
  <c r="X101" i="2"/>
  <c r="V101" i="2"/>
  <c r="T101" i="2"/>
  <c r="R101" i="2"/>
  <c r="P101" i="2"/>
  <c r="N101" i="2"/>
  <c r="L101" i="2"/>
  <c r="J101" i="2"/>
  <c r="H101" i="2"/>
  <c r="F101" i="2"/>
  <c r="X100" i="2"/>
  <c r="V100" i="2"/>
  <c r="T100" i="2"/>
  <c r="R100" i="2"/>
  <c r="P100" i="2"/>
  <c r="N100" i="2"/>
  <c r="L100" i="2"/>
  <c r="J100" i="2"/>
  <c r="H100" i="2"/>
  <c r="F100" i="2"/>
  <c r="X97" i="2"/>
  <c r="V97" i="2"/>
  <c r="T97" i="2"/>
  <c r="R97" i="2"/>
  <c r="P97" i="2"/>
  <c r="N97" i="2"/>
  <c r="L97" i="2"/>
  <c r="J97" i="2"/>
  <c r="H97" i="2"/>
  <c r="F97" i="2"/>
  <c r="X96" i="2"/>
  <c r="V96" i="2"/>
  <c r="T96" i="2"/>
  <c r="R96" i="2"/>
  <c r="P96" i="2"/>
  <c r="N96" i="2"/>
  <c r="L96" i="2"/>
  <c r="J96" i="2"/>
  <c r="H96" i="2"/>
  <c r="F96" i="2"/>
  <c r="X95" i="2"/>
  <c r="V95" i="2"/>
  <c r="T95" i="2"/>
  <c r="R95" i="2"/>
  <c r="P95" i="2"/>
  <c r="N95" i="2"/>
  <c r="L95" i="2"/>
  <c r="J95" i="2"/>
  <c r="H95" i="2"/>
  <c r="G94" i="2"/>
  <c r="I94" i="2" s="1"/>
  <c r="K94" i="2" s="1"/>
  <c r="M94" i="2" s="1"/>
  <c r="O94" i="2" s="1"/>
  <c r="Q94" i="2" s="1"/>
  <c r="S94" i="2" s="1"/>
  <c r="U94" i="2" s="1"/>
  <c r="W94" i="2" s="1"/>
  <c r="G93" i="2"/>
  <c r="I93" i="2" s="1"/>
  <c r="K93" i="2" s="1"/>
  <c r="M93" i="2" s="1"/>
  <c r="O93" i="2" s="1"/>
  <c r="Q93" i="2" s="1"/>
  <c r="S93" i="2" s="1"/>
  <c r="U93" i="2" s="1"/>
  <c r="W93" i="2" s="1"/>
  <c r="G98" i="2" l="1"/>
  <c r="Y98" i="2"/>
  <c r="G13" i="7"/>
  <c r="H13" i="7" s="1"/>
  <c r="H12" i="7"/>
  <c r="I11" i="7"/>
  <c r="T104" i="2"/>
  <c r="T98" i="2" s="1"/>
  <c r="F104" i="2"/>
  <c r="F98" i="2" s="1"/>
  <c r="V104" i="2"/>
  <c r="V98" i="2" s="1"/>
  <c r="N98" i="2"/>
  <c r="R104" i="2"/>
  <c r="R98" i="2" s="1"/>
  <c r="X104" i="2"/>
  <c r="X98" i="2" s="1"/>
  <c r="H98" i="2"/>
  <c r="J98" i="2"/>
  <c r="P104" i="2"/>
  <c r="P98" i="2" s="1"/>
  <c r="L104" i="2"/>
  <c r="L98" i="2" s="1"/>
  <c r="W86" i="2"/>
  <c r="W80" i="2" s="1"/>
  <c r="U86" i="2"/>
  <c r="U80" i="2" s="1"/>
  <c r="S86" i="2"/>
  <c r="Q86" i="2"/>
  <c r="O86" i="2"/>
  <c r="O80" i="2" s="1"/>
  <c r="M86" i="2"/>
  <c r="K86" i="2"/>
  <c r="K80" i="2" s="1"/>
  <c r="I86" i="2"/>
  <c r="I80" i="2" s="1"/>
  <c r="G86" i="2"/>
  <c r="G80" i="2" s="1"/>
  <c r="E86" i="2"/>
  <c r="X85" i="2"/>
  <c r="V85" i="2"/>
  <c r="T85" i="2"/>
  <c r="R85" i="2"/>
  <c r="P85" i="2"/>
  <c r="N85" i="2"/>
  <c r="L85" i="2"/>
  <c r="J85" i="2"/>
  <c r="H85" i="2"/>
  <c r="F85" i="2"/>
  <c r="X83" i="2"/>
  <c r="V83" i="2"/>
  <c r="T83" i="2"/>
  <c r="R83" i="2"/>
  <c r="P83" i="2"/>
  <c r="N83" i="2"/>
  <c r="L83" i="2"/>
  <c r="J83" i="2"/>
  <c r="H83" i="2"/>
  <c r="F83" i="2"/>
  <c r="X82" i="2"/>
  <c r="V82" i="2"/>
  <c r="T82" i="2"/>
  <c r="R82" i="2"/>
  <c r="P82" i="2"/>
  <c r="N82" i="2"/>
  <c r="L82" i="2"/>
  <c r="J82" i="2"/>
  <c r="H82" i="2"/>
  <c r="F82" i="2"/>
  <c r="X79" i="2"/>
  <c r="V79" i="2"/>
  <c r="T79" i="2"/>
  <c r="R79" i="2"/>
  <c r="P79" i="2"/>
  <c r="N79" i="2"/>
  <c r="L79" i="2"/>
  <c r="J79" i="2"/>
  <c r="H79" i="2"/>
  <c r="F79" i="2"/>
  <c r="X78" i="2"/>
  <c r="V78" i="2"/>
  <c r="T78" i="2"/>
  <c r="R78" i="2"/>
  <c r="P78" i="2"/>
  <c r="N78" i="2"/>
  <c r="L78" i="2"/>
  <c r="J78" i="2"/>
  <c r="H78" i="2"/>
  <c r="F78" i="2"/>
  <c r="X77" i="2"/>
  <c r="V77" i="2"/>
  <c r="T77" i="2"/>
  <c r="R77" i="2"/>
  <c r="P77" i="2"/>
  <c r="N77" i="2"/>
  <c r="L77" i="2"/>
  <c r="J77" i="2"/>
  <c r="H77" i="2"/>
  <c r="F77" i="2"/>
  <c r="G76" i="2"/>
  <c r="I76" i="2" s="1"/>
  <c r="K76" i="2" s="1"/>
  <c r="M76" i="2" s="1"/>
  <c r="O76" i="2" s="1"/>
  <c r="Q76" i="2" s="1"/>
  <c r="S76" i="2" s="1"/>
  <c r="U76" i="2" s="1"/>
  <c r="W76" i="2" s="1"/>
  <c r="G75" i="2"/>
  <c r="I75" i="2" s="1"/>
  <c r="K75" i="2" s="1"/>
  <c r="M75" i="2" s="1"/>
  <c r="O75" i="2" s="1"/>
  <c r="Q75" i="2" s="1"/>
  <c r="S75" i="2" s="1"/>
  <c r="U75" i="2" s="1"/>
  <c r="W75" i="2" s="1"/>
  <c r="I12" i="7" l="1"/>
  <c r="I13" i="7"/>
  <c r="T86" i="2"/>
  <c r="T80" i="2" s="1"/>
  <c r="N86" i="2"/>
  <c r="N80" i="2" s="1"/>
  <c r="F86" i="2"/>
  <c r="F80" i="2" s="1"/>
  <c r="X86" i="2"/>
  <c r="X80" i="2" s="1"/>
  <c r="P86" i="2"/>
  <c r="P80" i="2" s="1"/>
  <c r="V86" i="2"/>
  <c r="V80" i="2" s="1"/>
  <c r="Q80" i="2"/>
  <c r="M80" i="2"/>
  <c r="E80" i="2"/>
  <c r="S80" i="2"/>
  <c r="R86" i="2"/>
  <c r="R80" i="2" s="1"/>
  <c r="L86" i="2"/>
  <c r="L80" i="2" s="1"/>
  <c r="J86" i="2"/>
  <c r="J80" i="2" s="1"/>
  <c r="H86" i="2"/>
  <c r="H80" i="2" s="1"/>
  <c r="Y68" i="2"/>
  <c r="X67" i="2"/>
  <c r="X65" i="2"/>
  <c r="X64" i="2"/>
  <c r="X61" i="2"/>
  <c r="X60" i="2"/>
  <c r="X59" i="2"/>
  <c r="Y62" i="2" l="1"/>
  <c r="Z68" i="2"/>
  <c r="Z62" i="2" s="1"/>
  <c r="Y50" i="2"/>
  <c r="Z50" i="2" s="1"/>
  <c r="Z44" i="2" s="1"/>
  <c r="X49" i="2"/>
  <c r="X47" i="2"/>
  <c r="X46" i="2"/>
  <c r="Y44" i="2"/>
  <c r="X43" i="2"/>
  <c r="X42" i="2"/>
  <c r="X41" i="2"/>
  <c r="W50" i="2"/>
  <c r="V49" i="2"/>
  <c r="V47" i="2"/>
  <c r="V46" i="2"/>
  <c r="W44" i="2"/>
  <c r="V43" i="2"/>
  <c r="V42" i="2"/>
  <c r="V41" i="2"/>
  <c r="U50" i="2"/>
  <c r="T49" i="2"/>
  <c r="T47" i="2"/>
  <c r="T46" i="2"/>
  <c r="U44" i="2"/>
  <c r="T43" i="2"/>
  <c r="T42" i="2"/>
  <c r="T41" i="2"/>
  <c r="S50" i="2"/>
  <c r="R49" i="2"/>
  <c r="R47" i="2"/>
  <c r="R46" i="2"/>
  <c r="R43" i="2"/>
  <c r="R42" i="2"/>
  <c r="R41" i="2"/>
  <c r="Y32" i="2"/>
  <c r="X31" i="2"/>
  <c r="X29" i="2"/>
  <c r="X28" i="2"/>
  <c r="X25" i="2"/>
  <c r="X24" i="2"/>
  <c r="X23" i="2"/>
  <c r="W68" i="2"/>
  <c r="V67" i="2"/>
  <c r="V65" i="2"/>
  <c r="V64" i="2"/>
  <c r="W62" i="2"/>
  <c r="V61" i="2"/>
  <c r="V60" i="2"/>
  <c r="V59" i="2"/>
  <c r="U68" i="2"/>
  <c r="T67" i="2"/>
  <c r="T65" i="2"/>
  <c r="T64" i="2"/>
  <c r="T61" i="2"/>
  <c r="T60" i="2"/>
  <c r="T59" i="2"/>
  <c r="S68" i="2"/>
  <c r="R67" i="2"/>
  <c r="R65" i="2"/>
  <c r="R64" i="2"/>
  <c r="S62" i="2"/>
  <c r="R61" i="2"/>
  <c r="R60" i="2"/>
  <c r="R59" i="2"/>
  <c r="Q68" i="2"/>
  <c r="Q62" i="2" s="1"/>
  <c r="O68" i="2"/>
  <c r="O62" i="2" s="1"/>
  <c r="N67" i="2"/>
  <c r="N65" i="2"/>
  <c r="N64" i="2"/>
  <c r="N61" i="2"/>
  <c r="N60" i="2"/>
  <c r="N59" i="2"/>
  <c r="M68" i="2"/>
  <c r="L67" i="2"/>
  <c r="L65" i="2"/>
  <c r="L64" i="2"/>
  <c r="L61" i="2"/>
  <c r="L60" i="2"/>
  <c r="L59" i="2"/>
  <c r="K68" i="2"/>
  <c r="K62" i="2" s="1"/>
  <c r="J67" i="2"/>
  <c r="J65" i="2"/>
  <c r="J64" i="2"/>
  <c r="J61" i="2"/>
  <c r="J60" i="2"/>
  <c r="J59" i="2"/>
  <c r="Y26" i="2" l="1"/>
  <c r="Z32" i="2"/>
  <c r="Z26" i="2" s="1"/>
  <c r="T68" i="2"/>
  <c r="T62" i="2" s="1"/>
  <c r="V50" i="2"/>
  <c r="V44" i="2" s="1"/>
  <c r="R68" i="2"/>
  <c r="R62" i="2" s="1"/>
  <c r="L68" i="2"/>
  <c r="U62" i="2"/>
  <c r="N68" i="2"/>
  <c r="N62" i="2" s="1"/>
  <c r="T50" i="2"/>
  <c r="T44" i="2" s="1"/>
  <c r="L62" i="2"/>
  <c r="M62" i="2"/>
  <c r="S44" i="2"/>
  <c r="V68" i="2"/>
  <c r="V62" i="2" s="1"/>
  <c r="X68" i="2"/>
  <c r="X62" i="2" s="1"/>
  <c r="X50" i="2"/>
  <c r="X44" i="2" s="1"/>
  <c r="W32" i="2"/>
  <c r="V31" i="2"/>
  <c r="V29" i="2"/>
  <c r="V28" i="2"/>
  <c r="V25" i="2"/>
  <c r="V24" i="2"/>
  <c r="V23" i="2"/>
  <c r="Q50" i="2"/>
  <c r="P49" i="2"/>
  <c r="P47" i="2"/>
  <c r="P46" i="2"/>
  <c r="P43" i="2"/>
  <c r="P42" i="2"/>
  <c r="P41" i="2"/>
  <c r="I68" i="2"/>
  <c r="I62" i="2" s="1"/>
  <c r="H67" i="2"/>
  <c r="H65" i="2"/>
  <c r="H64" i="2"/>
  <c r="H61" i="2"/>
  <c r="H60" i="2"/>
  <c r="H59" i="2"/>
  <c r="R50" i="2" l="1"/>
  <c r="R44" i="2" s="1"/>
  <c r="X32" i="2"/>
  <c r="X26" i="2" s="1"/>
  <c r="J68" i="2"/>
  <c r="J62" i="2" s="1"/>
  <c r="Q44" i="2"/>
  <c r="W26" i="2"/>
  <c r="G68" i="2"/>
  <c r="H68" i="2" s="1"/>
  <c r="H62" i="2" s="1"/>
  <c r="F67" i="2"/>
  <c r="F65" i="2"/>
  <c r="F64" i="2"/>
  <c r="F61" i="2"/>
  <c r="F60" i="2"/>
  <c r="F59" i="2"/>
  <c r="G57" i="2"/>
  <c r="I57" i="2" s="1"/>
  <c r="K57" i="2" s="1"/>
  <c r="M57" i="2" s="1"/>
  <c r="O57" i="2" s="1"/>
  <c r="Q57" i="2" s="1"/>
  <c r="S57" i="2" s="1"/>
  <c r="U57" i="2" s="1"/>
  <c r="W57" i="2" s="1"/>
  <c r="G58" i="2"/>
  <c r="I58" i="2" s="1"/>
  <c r="K58" i="2" s="1"/>
  <c r="M58" i="2" s="1"/>
  <c r="O58" i="2" s="1"/>
  <c r="Q58" i="2" s="1"/>
  <c r="S58" i="2" s="1"/>
  <c r="U58" i="2" s="1"/>
  <c r="W58" i="2" s="1"/>
  <c r="O50" i="2"/>
  <c r="P50" i="2" s="1"/>
  <c r="P44" i="2" s="1"/>
  <c r="N49" i="2"/>
  <c r="N47" i="2"/>
  <c r="N46" i="2"/>
  <c r="N43" i="2"/>
  <c r="N42" i="2"/>
  <c r="N41" i="2"/>
  <c r="U32" i="2"/>
  <c r="V32" i="2" s="1"/>
  <c r="V26" i="2" s="1"/>
  <c r="T31" i="2"/>
  <c r="T29" i="2"/>
  <c r="T28" i="2"/>
  <c r="T25" i="2"/>
  <c r="T24" i="2"/>
  <c r="T23" i="2"/>
  <c r="G62" i="2" l="1"/>
  <c r="U26" i="2"/>
  <c r="O44" i="2"/>
  <c r="E68" i="2"/>
  <c r="E62" i="2" s="1"/>
  <c r="M50" i="2"/>
  <c r="N50" i="2" s="1"/>
  <c r="N44" i="2" s="1"/>
  <c r="L49" i="2"/>
  <c r="L47" i="2"/>
  <c r="L46" i="2"/>
  <c r="L43" i="2"/>
  <c r="L42" i="2"/>
  <c r="L41" i="2"/>
  <c r="S32" i="2"/>
  <c r="T32" i="2" s="1"/>
  <c r="T26" i="2" s="1"/>
  <c r="R31" i="2"/>
  <c r="R29" i="2"/>
  <c r="R28" i="2"/>
  <c r="R25" i="2"/>
  <c r="R24" i="2"/>
  <c r="R23" i="2"/>
  <c r="S26" i="2" l="1"/>
  <c r="F68" i="2"/>
  <c r="F62" i="2" s="1"/>
  <c r="M44" i="2"/>
  <c r="Y14" i="2"/>
  <c r="G8" i="2"/>
  <c r="I8" i="2"/>
  <c r="K8" i="2"/>
  <c r="M8" i="2"/>
  <c r="O8" i="2"/>
  <c r="Q8" i="2"/>
  <c r="S8" i="2"/>
  <c r="U8" i="2"/>
  <c r="W8" i="2"/>
  <c r="E8" i="2"/>
  <c r="Q32" i="2"/>
  <c r="P31" i="2"/>
  <c r="P29" i="2"/>
  <c r="P28" i="2"/>
  <c r="P25" i="2"/>
  <c r="P24" i="2"/>
  <c r="P23" i="2"/>
  <c r="K50" i="2"/>
  <c r="J49" i="2"/>
  <c r="J47" i="2"/>
  <c r="J46" i="2"/>
  <c r="J43" i="2"/>
  <c r="J42" i="2"/>
  <c r="J41" i="2"/>
  <c r="Y8" i="2" l="1"/>
  <c r="Q26" i="2"/>
  <c r="L50" i="2"/>
  <c r="L44" i="2" s="1"/>
  <c r="R32" i="2"/>
  <c r="R26" i="2" s="1"/>
  <c r="K44" i="2"/>
  <c r="O32" i="2"/>
  <c r="O26" i="2" s="1"/>
  <c r="M32" i="2"/>
  <c r="M26" i="2" s="1"/>
  <c r="K32" i="2"/>
  <c r="K26" i="2" s="1"/>
  <c r="I32" i="2"/>
  <c r="I26" i="2" s="1"/>
  <c r="G32" i="2"/>
  <c r="G26" i="2" s="1"/>
  <c r="E32" i="2"/>
  <c r="E26" i="2" s="1"/>
  <c r="N31" i="2"/>
  <c r="L31" i="2"/>
  <c r="J31" i="2"/>
  <c r="H31" i="2"/>
  <c r="F31" i="2"/>
  <c r="P32" i="2" l="1"/>
  <c r="P26" i="2" s="1"/>
  <c r="H49" i="2"/>
  <c r="F49" i="2"/>
  <c r="I50" i="2"/>
  <c r="G50" i="2"/>
  <c r="G44" i="2" s="1"/>
  <c r="E50" i="2"/>
  <c r="E44" i="2" s="1"/>
  <c r="H47" i="2"/>
  <c r="H46" i="2"/>
  <c r="H43" i="2"/>
  <c r="H42" i="2"/>
  <c r="H41" i="2"/>
  <c r="N32" i="2"/>
  <c r="N29" i="2"/>
  <c r="N28" i="2"/>
  <c r="N25" i="2"/>
  <c r="N24" i="2"/>
  <c r="N23" i="2"/>
  <c r="I44" i="2" l="1"/>
  <c r="J50" i="2"/>
  <c r="J44" i="2" s="1"/>
  <c r="N26" i="2"/>
  <c r="H50" i="2"/>
  <c r="H44" i="2" s="1"/>
  <c r="G39" i="2" l="1"/>
  <c r="I39" i="2" s="1"/>
  <c r="K39" i="2" s="1"/>
  <c r="M39" i="2" s="1"/>
  <c r="O39" i="2" s="1"/>
  <c r="Q39" i="2" s="1"/>
  <c r="S39" i="2" s="1"/>
  <c r="U39" i="2" s="1"/>
  <c r="W39" i="2" s="1"/>
  <c r="G40" i="2"/>
  <c r="I40" i="2" s="1"/>
  <c r="K40" i="2" s="1"/>
  <c r="M40" i="2" s="1"/>
  <c r="O40" i="2" s="1"/>
  <c r="Q40" i="2" s="1"/>
  <c r="S40" i="2" s="1"/>
  <c r="U40" i="2" s="1"/>
  <c r="W40" i="2" s="1"/>
  <c r="F47" i="2"/>
  <c r="F46" i="2"/>
  <c r="F43" i="2"/>
  <c r="F42" i="2"/>
  <c r="F41" i="2"/>
  <c r="L29" i="2"/>
  <c r="L25" i="2"/>
  <c r="L32" i="2"/>
  <c r="L28" i="2"/>
  <c r="L24" i="2"/>
  <c r="L23" i="2"/>
  <c r="L26" i="2" l="1"/>
  <c r="F50" i="2"/>
  <c r="F44" i="2" s="1"/>
  <c r="G22" i="2"/>
  <c r="I22" i="2" s="1"/>
  <c r="K22" i="2" s="1"/>
  <c r="M22" i="2" s="1"/>
  <c r="O22" i="2" s="1"/>
  <c r="Q22" i="2" s="1"/>
  <c r="S22" i="2" s="1"/>
  <c r="U22" i="2" s="1"/>
  <c r="W22" i="2" s="1"/>
  <c r="J29" i="2"/>
  <c r="J28" i="2"/>
  <c r="J25" i="2"/>
  <c r="J32" i="2"/>
  <c r="J24" i="2"/>
  <c r="J23" i="2"/>
  <c r="J26" i="2" l="1"/>
  <c r="G21" i="2"/>
  <c r="I21" i="2" s="1"/>
  <c r="K21" i="2" s="1"/>
  <c r="M21" i="2" s="1"/>
  <c r="O21" i="2" s="1"/>
  <c r="Q21" i="2" s="1"/>
  <c r="S21" i="2" s="1"/>
  <c r="U21" i="2" s="1"/>
  <c r="W21" i="2" s="1"/>
  <c r="H29" i="2" l="1"/>
  <c r="H28" i="2"/>
  <c r="H25" i="2"/>
  <c r="H24" i="2"/>
  <c r="H32" i="2" s="1"/>
  <c r="H23" i="2"/>
  <c r="H26" i="2" l="1"/>
  <c r="F32" i="2"/>
  <c r="X11" i="2" l="1"/>
  <c r="V11" i="2"/>
  <c r="T11" i="2"/>
  <c r="R11" i="2"/>
  <c r="P11" i="2"/>
  <c r="N11" i="2"/>
  <c r="L11" i="2"/>
  <c r="J11" i="2"/>
  <c r="H11" i="2"/>
  <c r="F11" i="2"/>
  <c r="F28" i="2"/>
  <c r="F25" i="2"/>
  <c r="F29" i="2"/>
  <c r="F24" i="2"/>
  <c r="F23" i="2"/>
  <c r="F26" i="2" l="1"/>
  <c r="L8" i="3"/>
  <c r="A8" i="3" s="1"/>
  <c r="L22" i="3"/>
  <c r="A22" i="3" s="1"/>
  <c r="L17" i="3"/>
  <c r="A17" i="3" s="1"/>
  <c r="L23" i="3"/>
  <c r="A23" i="3" s="1"/>
  <c r="L20" i="3"/>
  <c r="A20" i="3" s="1"/>
  <c r="L6" i="3"/>
  <c r="A6" i="3" s="1"/>
  <c r="L7" i="3"/>
  <c r="A7" i="3" s="1"/>
  <c r="L18" i="3"/>
  <c r="A18" i="3" s="1"/>
  <c r="L4" i="3"/>
  <c r="A4" i="3" s="1"/>
  <c r="L15" i="3"/>
  <c r="A15" i="3" s="1"/>
  <c r="L24" i="3"/>
  <c r="A24" i="3" s="1"/>
  <c r="L16" i="3"/>
  <c r="A16" i="3" s="1"/>
  <c r="L21" i="3"/>
  <c r="A21" i="3" s="1"/>
  <c r="L12" i="3"/>
  <c r="A12" i="3" s="1"/>
  <c r="L5" i="3"/>
  <c r="A5" i="3" s="1"/>
  <c r="L11" i="3"/>
  <c r="A11" i="3" s="1"/>
  <c r="L19" i="3"/>
  <c r="A19" i="3" s="1"/>
  <c r="L9" i="3"/>
  <c r="A9" i="3" s="1"/>
  <c r="L13" i="3"/>
  <c r="A13" i="3" s="1"/>
  <c r="L14" i="3"/>
  <c r="A14" i="3" s="1"/>
  <c r="L10" i="3"/>
  <c r="A10" i="3" s="1"/>
  <c r="X5" i="2" l="1"/>
  <c r="X6" i="2"/>
  <c r="X10" i="2"/>
  <c r="X7" i="2"/>
  <c r="X8" i="2" l="1"/>
  <c r="V5" i="2"/>
  <c r="V6" i="2"/>
  <c r="V10" i="2"/>
  <c r="V7" i="2"/>
  <c r="V8" i="2" l="1"/>
  <c r="T5" i="2"/>
  <c r="T6" i="2"/>
  <c r="T10" i="2"/>
  <c r="T7" i="2"/>
  <c r="T8" i="2" l="1"/>
  <c r="F7" i="2"/>
  <c r="F10" i="2"/>
  <c r="F6" i="2"/>
  <c r="F5" i="2"/>
  <c r="F8" i="2" l="1"/>
  <c r="R5" i="2"/>
  <c r="R6" i="2"/>
  <c r="R10" i="2"/>
  <c r="R7" i="2"/>
  <c r="R8" i="2" l="1"/>
  <c r="P5" i="2"/>
  <c r="P6" i="2"/>
  <c r="P10" i="2"/>
  <c r="P7" i="2"/>
  <c r="P8" i="2" l="1"/>
  <c r="N5" i="2"/>
  <c r="N6" i="2"/>
  <c r="N10" i="2"/>
  <c r="N7" i="2"/>
  <c r="L5" i="2"/>
  <c r="L6" i="2"/>
  <c r="L10" i="2"/>
  <c r="L7" i="2"/>
  <c r="L8" i="2" l="1"/>
  <c r="N8" i="2"/>
  <c r="J7" i="2"/>
  <c r="J10" i="2"/>
  <c r="J6" i="2"/>
  <c r="J5" i="2"/>
  <c r="H7" i="2"/>
  <c r="H10" i="2"/>
  <c r="H6" i="2"/>
  <c r="H5" i="2"/>
  <c r="J8" i="2" l="1"/>
  <c r="H8" i="2"/>
  <c r="P64" i="2" l="1"/>
  <c r="P67" i="2"/>
  <c r="P60" i="2"/>
  <c r="P61" i="2"/>
  <c r="P68" i="2"/>
  <c r="P59" i="2"/>
  <c r="P65" i="2"/>
  <c r="P62" i="2" l="1"/>
</calcChain>
</file>

<file path=xl/comments1.xml><?xml version="1.0" encoding="utf-8"?>
<comments xmlns="http://schemas.openxmlformats.org/spreadsheetml/2006/main">
  <authors>
    <author>Aaron</author>
  </authors>
  <commentList>
    <comment ref="E101"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119"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137"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155"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173"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191"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210"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E210"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231"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252"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273"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294"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315"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336"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358"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379"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400"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417" authorId="0">
      <text>
        <r>
          <rPr>
            <b/>
            <sz val="9"/>
            <color indexed="81"/>
            <rFont val="Tahoma"/>
            <family val="2"/>
          </rPr>
          <t>Aaron:</t>
        </r>
        <r>
          <rPr>
            <sz val="9"/>
            <color indexed="81"/>
            <rFont val="Tahoma"/>
            <family val="2"/>
          </rPr>
          <t xml:space="preserve">
Steam resets everyday at 7pm ET</t>
        </r>
      </text>
    </comment>
    <comment ref="C424"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O424" authorId="0">
      <text>
        <r>
          <rPr>
            <b/>
            <sz val="9"/>
            <color indexed="81"/>
            <rFont val="Tahoma"/>
            <charset val="1"/>
          </rPr>
          <t>Aaron:</t>
        </r>
        <r>
          <rPr>
            <sz val="9"/>
            <color indexed="81"/>
            <rFont val="Tahoma"/>
            <charset val="1"/>
          </rPr>
          <t xml:space="preserve">
Don2K7
Ente
Don2K7
Fuji
Salusdacor
Salusdacor</t>
        </r>
      </text>
    </comment>
    <comment ref="Q424" authorId="0">
      <text>
        <r>
          <rPr>
            <b/>
            <sz val="9"/>
            <color indexed="81"/>
            <rFont val="Tahoma"/>
            <charset val="1"/>
          </rPr>
          <t>Aaron:</t>
        </r>
        <r>
          <rPr>
            <sz val="9"/>
            <color indexed="81"/>
            <rFont val="Tahoma"/>
            <charset val="1"/>
          </rPr>
          <t xml:space="preserve">
Don2K7
Ente
Don2K7
Fuji
Salusdacor
Salusdacor</t>
        </r>
      </text>
    </comment>
    <comment ref="AE424" authorId="0">
      <text>
        <r>
          <rPr>
            <b/>
            <sz val="9"/>
            <color indexed="81"/>
            <rFont val="Tahoma"/>
            <charset val="1"/>
          </rPr>
          <t>Aaron:</t>
        </r>
        <r>
          <rPr>
            <sz val="9"/>
            <color indexed="81"/>
            <rFont val="Tahoma"/>
            <charset val="1"/>
          </rPr>
          <t xml:space="preserve">
Appears to be a ding to knock me down from number 1 on the 3 month list</t>
        </r>
      </text>
    </comment>
    <comment ref="C447"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468"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489"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510"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531"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 ref="C552" authorId="0">
      <text>
        <r>
          <rPr>
            <b/>
            <sz val="9"/>
            <color indexed="81"/>
            <rFont val="Tahoma"/>
            <family val="2"/>
          </rPr>
          <t>Aaron:</t>
        </r>
        <r>
          <rPr>
            <sz val="9"/>
            <color indexed="81"/>
            <rFont val="Tahoma"/>
            <family val="2"/>
          </rPr>
          <t xml:space="preserve">
do not post notice in the steam blueprint forum, neg vote is from a hater on the forum no doubt</t>
        </r>
      </text>
    </comment>
  </commentList>
</comments>
</file>

<file path=xl/sharedStrings.xml><?xml version="1.0" encoding="utf-8"?>
<sst xmlns="http://schemas.openxmlformats.org/spreadsheetml/2006/main" count="1159" uniqueCount="550">
  <si>
    <t>Meat</t>
  </si>
  <si>
    <t>Plant Protein</t>
  </si>
  <si>
    <t>Hot Beverage</t>
  </si>
  <si>
    <t>Buds</t>
  </si>
  <si>
    <t>Fruit Juice</t>
  </si>
  <si>
    <t>Energy Bar</t>
  </si>
  <si>
    <t>Salami</t>
  </si>
  <si>
    <t>Fruit</t>
  </si>
  <si>
    <t>Spice</t>
  </si>
  <si>
    <t>Protein</t>
  </si>
  <si>
    <t>Orange</t>
  </si>
  <si>
    <t>Ham</t>
  </si>
  <si>
    <t>Visits</t>
  </si>
  <si>
    <t>Subs</t>
  </si>
  <si>
    <t>Kiowa</t>
  </si>
  <si>
    <t>Favs</t>
  </si>
  <si>
    <t>3-Mon</t>
  </si>
  <si>
    <t>8376455466</t>
  </si>
  <si>
    <t>Coms Relay 653</t>
  </si>
  <si>
    <t>Code</t>
  </si>
  <si>
    <t>Oxy</t>
  </si>
  <si>
    <t>Coms Relay 588</t>
  </si>
  <si>
    <t>Core</t>
  </si>
  <si>
    <t>Coms Relay 451</t>
  </si>
  <si>
    <t>IDA</t>
  </si>
  <si>
    <t>Recon Sled</t>
  </si>
  <si>
    <t>Kai</t>
  </si>
  <si>
    <t>Spec Items</t>
  </si>
  <si>
    <t>Alien Organism</t>
  </si>
  <si>
    <t>Alpha Virus</t>
  </si>
  <si>
    <t>Ancient Relics</t>
  </si>
  <si>
    <t>Mutated Substance</t>
  </si>
  <si>
    <t>Narcotics</t>
  </si>
  <si>
    <t>Technical Artifact</t>
  </si>
  <si>
    <t>Toxic Liquid</t>
  </si>
  <si>
    <t>Toxic Waste</t>
  </si>
  <si>
    <t>Buy</t>
  </si>
  <si>
    <t>Sell</t>
  </si>
  <si>
    <t>Commodities</t>
  </si>
  <si>
    <t>Chemicals</t>
  </si>
  <si>
    <t>Coolant</t>
  </si>
  <si>
    <t>Fertilizer</t>
  </si>
  <si>
    <t>Filters</t>
  </si>
  <si>
    <t>Leather</t>
  </si>
  <si>
    <t>Liquors</t>
  </si>
  <si>
    <t>Luxury Goods</t>
  </si>
  <si>
    <t>Optronics</t>
  </si>
  <si>
    <t>Raw Diamond</t>
  </si>
  <si>
    <t>Robotics</t>
  </si>
  <si>
    <t>Science Equipment</t>
  </si>
  <si>
    <t>Spare Parts</t>
  </si>
  <si>
    <t>Tablet</t>
  </si>
  <si>
    <t>Markup</t>
  </si>
  <si>
    <t>Space</t>
  </si>
  <si>
    <t>Eng Bay</t>
  </si>
  <si>
    <t>Castle</t>
  </si>
  <si>
    <t>Week</t>
  </si>
  <si>
    <t>NegVote</t>
  </si>
  <si>
    <t>UpVote</t>
  </si>
  <si>
    <t>Sub Unique</t>
  </si>
  <si>
    <t>Dukide</t>
  </si>
  <si>
    <t>Morning</t>
  </si>
  <si>
    <t>Evening</t>
  </si>
  <si>
    <t>Rank</t>
  </si>
  <si>
    <t>Glad Base</t>
  </si>
  <si>
    <t>Starhenge</t>
  </si>
  <si>
    <t>11+</t>
  </si>
  <si>
    <t>Server</t>
  </si>
  <si>
    <t>Galaxy Quest</t>
  </si>
  <si>
    <t>Auto Miner</t>
  </si>
  <si>
    <t>Gold</t>
  </si>
  <si>
    <t>n/a</t>
  </si>
  <si>
    <t>door logic</t>
  </si>
  <si>
    <t>Promethium</t>
  </si>
  <si>
    <t>upgrade thrusters</t>
  </si>
  <si>
    <t>Pentaxid</t>
  </si>
  <si>
    <t>upgrade armor</t>
  </si>
  <si>
    <t>Sathium</t>
  </si>
  <si>
    <t>Neo</t>
  </si>
  <si>
    <t>Erestrum</t>
  </si>
  <si>
    <t>Star</t>
  </si>
  <si>
    <t>Planet</t>
  </si>
  <si>
    <t>Const</t>
  </si>
  <si>
    <t>Teleport</t>
  </si>
  <si>
    <t>Solar</t>
  </si>
  <si>
    <t>Gen</t>
  </si>
  <si>
    <t>Water</t>
  </si>
  <si>
    <t>Hunt</t>
  </si>
  <si>
    <t>Lucirion</t>
  </si>
  <si>
    <t>Shalvi</t>
  </si>
  <si>
    <t>Havoc</t>
  </si>
  <si>
    <t>Salekan</t>
  </si>
  <si>
    <t>Mine</t>
  </si>
  <si>
    <t>ATM</t>
  </si>
  <si>
    <t>Zascosium</t>
  </si>
  <si>
    <t>Territory</t>
  </si>
  <si>
    <t>POL</t>
  </si>
  <si>
    <t>Murma</t>
  </si>
  <si>
    <t>Pluoiius</t>
  </si>
  <si>
    <t>Fuel Mining Outpost</t>
  </si>
  <si>
    <t>LCZ</t>
  </si>
  <si>
    <t>Autominer</t>
  </si>
  <si>
    <t>Sath</t>
  </si>
  <si>
    <t>Prom</t>
  </si>
  <si>
    <t>Pent</t>
  </si>
  <si>
    <t>Erest</t>
  </si>
  <si>
    <t>Zasco</t>
  </si>
  <si>
    <t>Tchusa</t>
  </si>
  <si>
    <t>Lyatan Omega</t>
  </si>
  <si>
    <t>Base</t>
  </si>
  <si>
    <t>Scaffold</t>
  </si>
  <si>
    <t>Odine</t>
  </si>
  <si>
    <t>Raze Alpha</t>
  </si>
  <si>
    <t>Telestation</t>
  </si>
  <si>
    <t>Elyion</t>
  </si>
  <si>
    <t>Ramuna</t>
  </si>
  <si>
    <t>Adaeme Moon 3</t>
  </si>
  <si>
    <t>Battle of Adaeme Moon 3</t>
  </si>
  <si>
    <t>Starbolt</t>
  </si>
  <si>
    <t>Fav Unique</t>
  </si>
  <si>
    <t>Iron</t>
  </si>
  <si>
    <t>Copper</t>
  </si>
  <si>
    <t>Silicon</t>
  </si>
  <si>
    <t>Cobalt</t>
  </si>
  <si>
    <t>Magnesium</t>
  </si>
  <si>
    <t>Prometh</t>
  </si>
  <si>
    <t>Pentax</t>
  </si>
  <si>
    <t>Pluoiios Moon</t>
  </si>
  <si>
    <t>Pluoiios Moon 2</t>
  </si>
  <si>
    <t>Haeeis</t>
  </si>
  <si>
    <t>Ideoror</t>
  </si>
  <si>
    <t>Belphugo</t>
  </si>
  <si>
    <t>Trees</t>
  </si>
  <si>
    <t>PvP</t>
  </si>
  <si>
    <t>Ores</t>
  </si>
  <si>
    <t>Pontobure</t>
  </si>
  <si>
    <t>Alale</t>
  </si>
  <si>
    <t>Gi Alpha</t>
  </si>
  <si>
    <t>Uoez 1760</t>
  </si>
  <si>
    <t>Uoez 1760 I Moon</t>
  </si>
  <si>
    <t>Uoez 1760 I Moon 1</t>
  </si>
  <si>
    <t>Airderine Moon 1</t>
  </si>
  <si>
    <t>PvE</t>
  </si>
  <si>
    <t>Ellyon</t>
  </si>
  <si>
    <t>Lea  (North Pole)</t>
  </si>
  <si>
    <t>Type</t>
  </si>
  <si>
    <t>Lava</t>
  </si>
  <si>
    <t>Uoez 1760 II</t>
  </si>
  <si>
    <t>Gravity</t>
  </si>
  <si>
    <t>Lava Nascent</t>
  </si>
  <si>
    <t>Sathium Planets:  Lava Nascent, Barren</t>
  </si>
  <si>
    <t>Crashed Sentinel Rear</t>
  </si>
  <si>
    <t>Crashed DSE Back</t>
  </si>
  <si>
    <t>Submerged Tank</t>
  </si>
  <si>
    <t>White</t>
  </si>
  <si>
    <t>Alien</t>
  </si>
  <si>
    <t>Container</t>
  </si>
  <si>
    <t>Ruined Tanks</t>
  </si>
  <si>
    <t>Old Tower</t>
  </si>
  <si>
    <t>Crashed Sentinel Front</t>
  </si>
  <si>
    <t>Cargo</t>
  </si>
  <si>
    <t>Ruined Old Temple</t>
  </si>
  <si>
    <t>Crashed DSE-2 Front</t>
  </si>
  <si>
    <t>Black</t>
  </si>
  <si>
    <t>Black Alien Container</t>
  </si>
  <si>
    <t>Good</t>
  </si>
  <si>
    <t>Sprouts</t>
  </si>
  <si>
    <t>Fuel</t>
  </si>
  <si>
    <t>Ruined = Sprouts</t>
  </si>
  <si>
    <t>Abandoned = Autominer</t>
  </si>
  <si>
    <t>Old Silo = Sprouts</t>
  </si>
  <si>
    <t>Old Silo</t>
  </si>
  <si>
    <t>Grain</t>
  </si>
  <si>
    <t>Arid</t>
  </si>
  <si>
    <t>Moon</t>
  </si>
  <si>
    <t>Nascent</t>
  </si>
  <si>
    <t>Barren</t>
  </si>
  <si>
    <t>Temp</t>
  </si>
  <si>
    <t>Swamp</t>
  </si>
  <si>
    <t>Crashed Capital Vessel</t>
  </si>
  <si>
    <t>Crashed Transport Rear</t>
  </si>
  <si>
    <t>Old Tank Station</t>
  </si>
  <si>
    <t>Small Wreckage</t>
  </si>
  <si>
    <t>Oxy Tank</t>
  </si>
  <si>
    <t>Boost</t>
  </si>
  <si>
    <t>Plateau</t>
  </si>
  <si>
    <t>Opportunity</t>
  </si>
  <si>
    <t>Private</t>
  </si>
  <si>
    <t>Crashed Transport Front</t>
  </si>
  <si>
    <t>Ammo</t>
  </si>
  <si>
    <t>Havoc Rescue Module</t>
  </si>
  <si>
    <t>Destroyed Shelter</t>
  </si>
  <si>
    <t>Satellite Wreck</t>
  </si>
  <si>
    <t>Engine Compartment</t>
  </si>
  <si>
    <t>Cruiser</t>
  </si>
  <si>
    <t>Frigate</t>
  </si>
  <si>
    <t>Destroyer</t>
  </si>
  <si>
    <t>Corvette</t>
  </si>
  <si>
    <t>Dreadnought, Battlestar, Mothership</t>
  </si>
  <si>
    <t>CV</t>
  </si>
  <si>
    <t>SV</t>
  </si>
  <si>
    <t>Transport/Cargo</t>
  </si>
  <si>
    <t>Drop Ship</t>
  </si>
  <si>
    <t>Interceptor/Bomber</t>
  </si>
  <si>
    <t>Fighter/Scout</t>
  </si>
  <si>
    <t>Scout/Skiff</t>
  </si>
  <si>
    <t>Expeditionary Frigate</t>
  </si>
  <si>
    <t>T1</t>
  </si>
  <si>
    <t>T5</t>
  </si>
  <si>
    <t>T4</t>
  </si>
  <si>
    <t>T3</t>
  </si>
  <si>
    <t>T2</t>
  </si>
  <si>
    <t>Veg</t>
  </si>
  <si>
    <t>Output</t>
  </si>
  <si>
    <t>Required</t>
  </si>
  <si>
    <t>Emergency Rations</t>
  </si>
  <si>
    <t>or Veg</t>
  </si>
  <si>
    <t>Dino Stew</t>
  </si>
  <si>
    <t>Mushroom</t>
  </si>
  <si>
    <t>Vegatables</t>
  </si>
  <si>
    <t>Plots</t>
  </si>
  <si>
    <t>Yield</t>
  </si>
  <si>
    <t>Primary Crops</t>
  </si>
  <si>
    <t>Secondary Crops</t>
  </si>
  <si>
    <t>Mush</t>
  </si>
  <si>
    <t>Coffee</t>
  </si>
  <si>
    <t>Honey</t>
  </si>
  <si>
    <t>Plant</t>
  </si>
  <si>
    <t>Akua</t>
  </si>
  <si>
    <t>Berry</t>
  </si>
  <si>
    <t>Fiber</t>
  </si>
  <si>
    <t>Corn</t>
  </si>
  <si>
    <t>Aloe</t>
  </si>
  <si>
    <t>Vera</t>
  </si>
  <si>
    <t>Pizza</t>
  </si>
  <si>
    <t>Cheese</t>
  </si>
  <si>
    <t>Meat Burger</t>
  </si>
  <si>
    <t>E Rations</t>
  </si>
  <si>
    <t>Bread</t>
  </si>
  <si>
    <t>Sweetener</t>
  </si>
  <si>
    <t>Cereals</t>
  </si>
  <si>
    <t>Milk</t>
  </si>
  <si>
    <t>Fried Veggies</t>
  </si>
  <si>
    <t>Veggie Burger</t>
  </si>
  <si>
    <t>Neodymium</t>
  </si>
  <si>
    <t>Ore Processing</t>
  </si>
  <si>
    <t>Production</t>
  </si>
  <si>
    <t>1 Ore Processing (ore constructor input)</t>
  </si>
  <si>
    <t>12 Ingot Storage (1 per major type, ore constructor output)</t>
  </si>
  <si>
    <t>1 Ammo Production (ammo constructor input)</t>
  </si>
  <si>
    <t>6 Ammo Controllers (ammo constructor output)</t>
  </si>
  <si>
    <t>Zero Ore Controllers (mining CV will dock)</t>
  </si>
  <si>
    <t>1 Production (multi-use constructor input)</t>
  </si>
  <si>
    <t>1 Finished Goods (multi-use constructor output)</t>
  </si>
  <si>
    <t>1 Construction (iffy: building blocks and mats)</t>
  </si>
  <si>
    <t>Constructors</t>
  </si>
  <si>
    <t>Fuel Processing</t>
  </si>
  <si>
    <t>Air Processing</t>
  </si>
  <si>
    <t>Ammo Processing</t>
  </si>
  <si>
    <t>Open</t>
  </si>
  <si>
    <t>Wolverine</t>
  </si>
  <si>
    <t>Noon</t>
  </si>
  <si>
    <t>Friday</t>
  </si>
  <si>
    <t>tons</t>
  </si>
  <si>
    <t>Qty</t>
  </si>
  <si>
    <t>kg</t>
  </si>
  <si>
    <t>Mass</t>
  </si>
  <si>
    <t>Vol</t>
  </si>
  <si>
    <t>su</t>
  </si>
  <si>
    <t>Aluminum</t>
  </si>
  <si>
    <t>Platnum</t>
  </si>
  <si>
    <t>Stone</t>
  </si>
  <si>
    <t>SU</t>
  </si>
  <si>
    <t>Req'd</t>
  </si>
  <si>
    <t>Lift</t>
  </si>
  <si>
    <t>g</t>
  </si>
  <si>
    <t>heavy lift</t>
  </si>
  <si>
    <t>x</t>
  </si>
  <si>
    <t>y</t>
  </si>
  <si>
    <t>Console Commands</t>
  </si>
  <si>
    <t>Help</t>
  </si>
  <si>
    <t>List all Console Commands</t>
  </si>
  <si>
    <t>GM</t>
  </si>
  <si>
    <t>God Mode</t>
  </si>
  <si>
    <t>IM</t>
  </si>
  <si>
    <t>Item Menu</t>
  </si>
  <si>
    <t>SBP</t>
  </si>
  <si>
    <t>Spawn blueprint on/off</t>
  </si>
  <si>
    <t>DI</t>
  </si>
  <si>
    <t>Debug Info</t>
  </si>
  <si>
    <t>FBP</t>
  </si>
  <si>
    <t>Finish Current Blueprint Construction</t>
  </si>
  <si>
    <t>SI</t>
  </si>
  <si>
    <t>Switches Structural Integrity on/off</t>
  </si>
  <si>
    <t>generatemap</t>
  </si>
  <si>
    <t>generates 2D map image of the current world</t>
  </si>
  <si>
    <t>mergestructs</t>
  </si>
  <si>
    <t>merge 2 structures into 1</t>
  </si>
  <si>
    <t>defragsavegame</t>
  </si>
  <si>
    <t>defragment save game</t>
  </si>
  <si>
    <t>destroy</t>
  </si>
  <si>
    <t>ents</t>
  </si>
  <si>
    <t>display entity names</t>
  </si>
  <si>
    <t>remove entity</t>
  </si>
  <si>
    <t>level</t>
  </si>
  <si>
    <t>modify Level, XP, or Upgrade Points</t>
  </si>
  <si>
    <t>prefabinfo</t>
  </si>
  <si>
    <t>blueprint info</t>
  </si>
  <si>
    <t>teleport  (tt)</t>
  </si>
  <si>
    <t>give</t>
  </si>
  <si>
    <t>credits, food ,item, etc</t>
  </si>
  <si>
    <t>Saturday</t>
  </si>
  <si>
    <t>10:30am</t>
  </si>
  <si>
    <t>Freelander</t>
  </si>
  <si>
    <t>Shoto</t>
  </si>
  <si>
    <t>Bump</t>
  </si>
  <si>
    <t>Skiff</t>
  </si>
  <si>
    <t>Sunday</t>
  </si>
  <si>
    <t>Gunship</t>
  </si>
  <si>
    <t>Monday</t>
  </si>
  <si>
    <t>10:30pm</t>
  </si>
  <si>
    <t>T / (9.81 * G) = M</t>
  </si>
  <si>
    <t>T = M (9.81 * G)</t>
  </si>
  <si>
    <t>T / M = 9.81 * G</t>
  </si>
  <si>
    <t>T / M / 9.81 = G</t>
  </si>
  <si>
    <t>T= Thrust in meganewtons</t>
  </si>
  <si>
    <t>G= Gravity compared to Earth's</t>
  </si>
  <si>
    <t>M= Max load in kilotonnes</t>
  </si>
  <si>
    <t>Thrust</t>
  </si>
  <si>
    <t>MN</t>
  </si>
  <si>
    <t>Corsair</t>
  </si>
  <si>
    <t>Followers</t>
  </si>
  <si>
    <t>Blocks</t>
  </si>
  <si>
    <t>Meters</t>
  </si>
  <si>
    <t>Feet</t>
  </si>
  <si>
    <t>G2</t>
  </si>
  <si>
    <t>M</t>
  </si>
  <si>
    <t>Trading Station</t>
  </si>
  <si>
    <t>-- Will list all blocks of the blueprint, also forbidden ones</t>
  </si>
  <si>
    <t>replaceblocks [ID of spawned blueprint] [Name of forbidden block] empty</t>
  </si>
  <si>
    <t>-- will erase from the bluepritn this type of forbidden block</t>
  </si>
  <si>
    <t>Polaris Homeworld</t>
  </si>
  <si>
    <t>K</t>
  </si>
  <si>
    <t>F</t>
  </si>
  <si>
    <t>N</t>
  </si>
  <si>
    <t>A</t>
  </si>
  <si>
    <t>Pirate Homeworld</t>
  </si>
  <si>
    <t>ContAr13b7</t>
  </si>
  <si>
    <t>black hole</t>
  </si>
  <si>
    <t>O</t>
  </si>
  <si>
    <t>moon</t>
  </si>
  <si>
    <t>star</t>
  </si>
  <si>
    <t>Ice</t>
  </si>
  <si>
    <t>Unknown</t>
  </si>
  <si>
    <t>planet</t>
  </si>
  <si>
    <t>Lava Type A</t>
  </si>
  <si>
    <t>Forest</t>
  </si>
  <si>
    <t>BH</t>
  </si>
  <si>
    <t>Bumblebee</t>
  </si>
  <si>
    <t>12+</t>
  </si>
  <si>
    <t>Ranger Outpost</t>
  </si>
  <si>
    <t>You need to go into creative and use the 'replaceblocks' console command. You also need the ID of the ship you're going to use the command on. For that, use the 'di' command and then look at your ship.</t>
  </si>
  <si>
    <t>Rest of the info is lazily copy+pasted by me from another thread:</t>
  </si>
  <si>
    <t>You need to issue two commands to convert all the blocks</t>
  </si>
  <si>
    <t>- one command for Full blocks and the other for Thin blocks.</t>
  </si>
  <si>
    <t>Below are the commands for both Small block and Large block:</t>
  </si>
  <si>
    <t>For HV or SV:</t>
  </si>
  <si>
    <t>replaceblocks &lt;entity-id&gt; HullArmoredFullSmall HullFullSmall</t>
  </si>
  <si>
    <t>replaceblocks &lt;entity-id&gt; HullArmoredThinSmall HullThinSmall</t>
  </si>
  <si>
    <t>For BA or CV:</t>
  </si>
  <si>
    <t>replaceblocks &lt;entity-id&gt; HullArmoredFullLarge HullFullLarge</t>
  </si>
  <si>
    <t>replaceblocks &lt;entity-id&gt; HullArmoredThinLarge HullThinLarge</t>
  </si>
  <si>
    <t>For reference, here are the block names:</t>
  </si>
  <si>
    <t>SV/HV: HullFullSmall, HullThinSmall, HullArmoredFullSmall,</t>
  </si>
  <si>
    <t>HullArmoredThinSmall, PlasticFullSmall, PlasticThinSmall</t>
  </si>
  <si>
    <t>HV: HullCombatFullSmall, HullCombatThinSmall</t>
  </si>
  <si>
    <t>CV/BA: HullFullLarge, HullThinLarge, HullArmoredFullLarge,</t>
  </si>
  <si>
    <t>HullArmoredThinLarge, HullCombatFullLarge, HullCombatThinLarge,</t>
  </si>
  <si>
    <t>PlasticFullLarge, PlasticThinLarge</t>
  </si>
  <si>
    <t>BA only: ConcreteFull, ConcreteThin, ConcreteArmoredFull,</t>
  </si>
  <si>
    <t>ConcreteArmoredThin, WoodFull, WoodThin, PlasticFullLarge, PlasticThinLarge</t>
  </si>
  <si>
    <t>Here's an (incomplete) list of other block types:</t>
  </si>
  <si>
    <t>HullExtendedLarge</t>
  </si>
  <si>
    <t>HullExtendedLarge2</t>
  </si>
  <si>
    <t>HullCombatExtendedLarge</t>
  </si>
  <si>
    <t>HullCombatExtendedLarge2</t>
  </si>
  <si>
    <t>I think you can also see block type when you look at a specific block (with 'di') enabled and are close enough. Might help.</t>
  </si>
  <si>
    <t>replaceblocks 1011 ConcreteFull ConcreteArmoredFull</t>
  </si>
  <si>
    <t>replaceblocks 1011 ConcreteThin ConcreteArmoredThin</t>
  </si>
  <si>
    <t>replaceblocks 1011 ConcreteExtended ConcreteArmoredExtended</t>
  </si>
  <si>
    <t>replaceblocks 1011 ConcreteExtended2 ConcreteArmoredExtended2</t>
  </si>
  <si>
    <t>replaceblocks 1011 ConcreteExtended3 ConcreteArmoredExtended3</t>
  </si>
  <si>
    <t>replaceblocks 1011 ConcreteExtended6 ConcreteArmoredExtended6</t>
  </si>
  <si>
    <t>replaceblocks 1011 ConcreteExtended5 ConcreteArmoredExtended5</t>
  </si>
  <si>
    <t>replaceblocks 1011 ConcreteExtended4 ConcreteArmoredExtended4</t>
  </si>
  <si>
    <t>Ore</t>
  </si>
  <si>
    <t>replaceblocks 1007 WoodFull PlasticFullLarge</t>
  </si>
  <si>
    <t>replaceblocks 1007 WoodThin PlasticThinLarge</t>
  </si>
  <si>
    <t>replaceblocks 1007 WoodExtended3 PlasticExtendedLarge3</t>
  </si>
  <si>
    <t>replaceblocks 1007 WoodExtended2 PlasticExtendedLarge2</t>
  </si>
  <si>
    <t>replaceblocks 1007 WoodExtended6 PlasticExtendedLarge6</t>
  </si>
  <si>
    <t>replaceblocks 1007 WoodExtended5 PlasticExtendedLarge5</t>
  </si>
  <si>
    <t>replaceblocks 1007 WoodExtended4 PlasticExtendedLarge4</t>
  </si>
  <si>
    <t>debug info - gives block names and craft ID</t>
  </si>
  <si>
    <t>Max</t>
  </si>
  <si>
    <t>Unit</t>
  </si>
  <si>
    <t>prefabinfo 'Blueprint Name' -full</t>
  </si>
  <si>
    <t>Ningues</t>
  </si>
  <si>
    <t>Skillon</t>
  </si>
  <si>
    <t>Masperon</t>
  </si>
  <si>
    <t>Irritating more than anything due to mosquitos</t>
  </si>
  <si>
    <t>Difficulty Preset</t>
  </si>
  <si>
    <t>Hard</t>
  </si>
  <si>
    <t>10 min build time on hard</t>
  </si>
  <si>
    <t>Most likely cause of death:  falling down the ladder and not healing a fracture</t>
  </si>
  <si>
    <t>bandages will mitigate (once the fracture expires, you are healed)</t>
  </si>
  <si>
    <t>Plentiful ores and 1000hp stones yield 400+ crushed stone</t>
  </si>
  <si>
    <t>no drones</t>
  </si>
  <si>
    <t>no base attacks</t>
  </si>
  <si>
    <t>pod impact</t>
  </si>
  <si>
    <t>blueprint ordered</t>
  </si>
  <si>
    <t>Treefort</t>
  </si>
  <si>
    <t>Caravan</t>
  </si>
  <si>
    <t>Paddy Wagon</t>
  </si>
  <si>
    <t>Conv</t>
  </si>
  <si>
    <t>replaceblocks  HullFullSmall HullArmoredFullSmall</t>
  </si>
  <si>
    <t>replaceblocks 1014 HullThinSmall HullArmoredThinSmall</t>
  </si>
  <si>
    <t>replaceblocks 1014 HullExtendedSmall HullArmoredExtendedSmall</t>
  </si>
  <si>
    <t>replaceblocks 1014 HullExtendedSmall2 HullArmoredExtendedSmall2</t>
  </si>
  <si>
    <t>replaceblocks 1014 HullExtendedSmall3 HullArmoredExtendedSmall3</t>
  </si>
  <si>
    <t>replaceblocks 1014 HullExtendedSmall4 HullArmoredExtendedSmall4</t>
  </si>
  <si>
    <t>replaceblocks 1014 HullExtendedSmall5 HullArmoredExtendedSmall5</t>
  </si>
  <si>
    <t>replaceblocks 1014 HullExtendedSmall6 HullArmoredExtendedSmall6</t>
  </si>
  <si>
    <t>replaceblocks 1014 HullFullLarge HullCombatFullLarge</t>
  </si>
  <si>
    <t>replaceblocks 1014 HullThinLarge HullCombatThinLarge</t>
  </si>
  <si>
    <t>replaceblocks 1014 HullExtendedLarge HullCombatExtendedLarge</t>
  </si>
  <si>
    <t>replaceblocks 1014 HullExtendedLarge2 HullCombatExtendedLarge2</t>
  </si>
  <si>
    <t>replaceblocks 1014 HullExtendedLarge3 HullCombatExtendedLarge3</t>
  </si>
  <si>
    <t>replaceblocks 1014 HullExtendedLarge4 HullCombatExtendedLarge4</t>
  </si>
  <si>
    <t>replaceblocks 1014 HullExtendedLarge5 HullCombatExtendedLarge5</t>
  </si>
  <si>
    <t>replaceblocks 1014 HullExtendedLarge6 HullCombatExtendedLarge6</t>
  </si>
  <si>
    <t>replaceblocks 1014 HullArmoredExtendedLarge HullCombatExtendedLarge</t>
  </si>
  <si>
    <t>replaceblocks 1016 HullCombatFullLarge HullFullLarge</t>
  </si>
  <si>
    <t>replaceblocks 1016 HullCombatThinLarge HullThinLarge</t>
  </si>
  <si>
    <t>replaceblocks 1016 HullCombatExtendedLarge HullExtendedLarge</t>
  </si>
  <si>
    <t>replaceblocks 1016 HullCombatExtendedLarge2 HullExtendedLarge2</t>
  </si>
  <si>
    <t>replaceblocks 1016 HullCombatExtendedLarge3 HullExtendedLarge3</t>
  </si>
  <si>
    <t>replaceblocks 1016 HullCombatExtendedLarge5 HullExtendedLarge5</t>
  </si>
  <si>
    <t>replaceblocks 1016 HullCombatExtendedLarge6 HullExtendedLarge6</t>
  </si>
  <si>
    <t>replaceblocks 1016 HullCombatExtendedLarge4 HullExtendedLarge4</t>
  </si>
  <si>
    <t>&lt;size=14&gt;&lt;align=center&gt;16</t>
  </si>
  <si>
    <t>&lt;size=60&gt;&lt;align=center&gt;Alis Aspicit Astra</t>
  </si>
  <si>
    <t>all commands have to be lower case</t>
  </si>
  <si>
    <t>&lt;align=center&gt;</t>
  </si>
  <si>
    <t>&lt;align=right&gt;</t>
  </si>
  <si>
    <t>&lt;size=150&gt;</t>
  </si>
  <si>
    <t>&lt;color=#hexdec&gt;</t>
  </si>
  <si>
    <t>&lt;rotate=-64.5&gt;</t>
  </si>
  <si>
    <t>&lt;line-height=100&gt;</t>
  </si>
  <si>
    <t>&lt;pos=5&gt;</t>
  </si>
  <si>
    <t>Viper-X</t>
  </si>
  <si>
    <t>Blueforge Keep</t>
  </si>
  <si>
    <t>Grasshopper</t>
  </si>
  <si>
    <t>level = 25</t>
  </si>
  <si>
    <t>set level to 25</t>
  </si>
  <si>
    <t>Wood</t>
  </si>
  <si>
    <t>Carbon</t>
  </si>
  <si>
    <t>Blueprint</t>
  </si>
  <si>
    <t>Logs</t>
  </si>
  <si>
    <t>Rock</t>
  </si>
  <si>
    <t>Prod</t>
  </si>
  <si>
    <t>Lots</t>
  </si>
  <si>
    <t>Ore/Logs</t>
  </si>
  <si>
    <t>Regenerate [ID of POI]</t>
  </si>
  <si>
    <t>Resets POI - useful if vendors cannot be interacted with.  Use "DI" to get the poi or blueprint ID</t>
  </si>
  <si>
    <t>Bumblee Mk2</t>
  </si>
  <si>
    <t>Use this for aligning numbers in tables</t>
  </si>
  <si>
    <t>Reforged Eden</t>
  </si>
  <si>
    <t>Retrofit Enhancement</t>
  </si>
  <si>
    <t>Retrofit Engineering</t>
  </si>
  <si>
    <t>~</t>
  </si>
  <si>
    <t>Enable the Console Window</t>
  </si>
  <si>
    <t>Empyrica</t>
  </si>
  <si>
    <t>6:00pm</t>
  </si>
  <si>
    <t>Wall-E</t>
  </si>
  <si>
    <t>Justicior</t>
  </si>
  <si>
    <t>Mil Falcon</t>
  </si>
  <si>
    <t>Boshi</t>
  </si>
  <si>
    <t>Serenity Pagoda</t>
  </si>
  <si>
    <t>Lex Imperialis</t>
  </si>
  <si>
    <t>Ridge Runner</t>
  </si>
  <si>
    <t>BS Cronus</t>
  </si>
  <si>
    <t>Valkyrie RE</t>
  </si>
  <si>
    <t>Visitors</t>
  </si>
  <si>
    <t>Days</t>
  </si>
  <si>
    <t>Ratings</t>
  </si>
  <si>
    <t>Count</t>
  </si>
  <si>
    <t>Christmas</t>
  </si>
  <si>
    <t>Battlestar</t>
  </si>
  <si>
    <t>Five Star - Low</t>
  </si>
  <si>
    <t>Four Star - Hi</t>
  </si>
  <si>
    <t>Aelahl</t>
  </si>
  <si>
    <t>Winter Home</t>
  </si>
  <si>
    <t>Revenant</t>
  </si>
  <si>
    <t>5-star ?</t>
  </si>
  <si>
    <t>6-Mon</t>
  </si>
  <si>
    <t>12-Mon</t>
  </si>
  <si>
    <t>USS Europa - Jrandall</t>
  </si>
  <si>
    <t>Always post at 7pm</t>
  </si>
  <si>
    <t>There are always going to be 2 haters it seems that just downvote my stuff.  It may well depend on whether or not they have a craft in the running.</t>
  </si>
  <si>
    <t>1kn of thrust can lift 100kg for 1G</t>
  </si>
  <si>
    <t>help faction</t>
  </si>
  <si>
    <t>sets faction rep to friendly</t>
  </si>
  <si>
    <t xml:space="preserve">faction rep local Polaris 18100  </t>
  </si>
  <si>
    <t>Advanced Miner</t>
  </si>
  <si>
    <t>Titan</t>
  </si>
  <si>
    <t>Auto Miner Core</t>
  </si>
  <si>
    <t>Laser Upgrade</t>
  </si>
  <si>
    <t>Large Constructor</t>
  </si>
  <si>
    <t>Adv Constructor</t>
  </si>
  <si>
    <t>Computer</t>
  </si>
  <si>
    <t>Steel Plate</t>
  </si>
  <si>
    <t>Mech Components</t>
  </si>
  <si>
    <t>Optical Fiber</t>
  </si>
  <si>
    <t>Motor</t>
  </si>
  <si>
    <t>Energy Regulator</t>
  </si>
  <si>
    <t>Cobalt Alloy</t>
  </si>
  <si>
    <t>Flux Coil</t>
  </si>
  <si>
    <t>Both</t>
  </si>
  <si>
    <t>Projectile Turret</t>
  </si>
  <si>
    <t>Electronics</t>
  </si>
  <si>
    <t>Shield</t>
  </si>
  <si>
    <t>Adv Electronics</t>
  </si>
  <si>
    <t>High Output Capacitor</t>
  </si>
  <si>
    <t>Mech  Components</t>
  </si>
  <si>
    <t>Power Coil</t>
  </si>
  <si>
    <t>Titanium Plates</t>
  </si>
  <si>
    <t>RE Small</t>
  </si>
  <si>
    <t>Turret</t>
  </si>
  <si>
    <t>Sentry</t>
  </si>
  <si>
    <t>WWWWW</t>
  </si>
  <si>
    <t>G3 Cycle</t>
  </si>
  <si>
    <t>G2 Racer</t>
  </si>
  <si>
    <t>G5 Phoenix</t>
  </si>
  <si>
    <t>G4 Buggy</t>
  </si>
  <si>
    <t>G1 Jet</t>
  </si>
  <si>
    <t>Farm</t>
  </si>
  <si>
    <t>Pumpkin</t>
  </si>
  <si>
    <t>E-Ration</t>
  </si>
  <si>
    <t>Meat Burg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</si>
</sst>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_%@_%"/>
    <numFmt numFmtId="165" formatCode="#,##0.00%;\-#,##0.00%;#,##0.00%;_%@_%"/>
    <numFmt numFmtId="166" formatCode="#,##0_);\(#,##0\);&quot;-&quot;_);@_)"/>
    <numFmt numFmtId="167" formatCode="#,##0.00_);\(#,##0.00\);&quot;-&quot;_);@_)"/>
    <numFmt numFmtId="168" formatCode="#,##0.0_);\(#,##0.0\);&quot;-&quot;_);@_)"/>
    <numFmt numFmtId="169" formatCode="#,##0.0_);\(#,##0.0\)"/>
    <numFmt numFmtId="171" formatCode="[$-409]h:mm\ AM/PM;@"/>
    <numFmt numFmtId="172" formatCode="m/d\ h:mm"/>
  </numFmts>
  <fonts count="16" x14ac:knownFonts="1">
    <font>
      <sz val="11"/>
      <color theme="1"/>
      <name val="Calibri"/>
      <family val="2"/>
      <scheme val="minor"/>
    </font>
    <font>
      <sz val="11"/>
      <color indexed="25"/>
      <name val="Calibri"/>
      <family val="2"/>
      <scheme val="minor"/>
    </font>
    <font>
      <sz val="11"/>
      <color indexed="12"/>
      <name val="Calibri"/>
      <family val="2"/>
      <scheme val="minor"/>
    </font>
    <font>
      <sz val="11"/>
      <color indexed="17"/>
      <name val="Calibri"/>
      <family val="2"/>
      <scheme val="minor"/>
    </font>
    <font>
      <sz val="11"/>
      <color indexed="8"/>
      <name val="Calibri"/>
      <family val="2"/>
      <scheme val="minor"/>
    </font>
    <font>
      <sz val="8"/>
      <color theme="1"/>
      <name val="Arial"/>
      <family val="2"/>
    </font>
    <font>
      <sz val="8"/>
      <color indexed="25"/>
      <name val="Arial"/>
      <family val="2"/>
    </font>
    <font>
      <sz val="8"/>
      <color indexed="17"/>
      <name val="Arial"/>
      <family val="2"/>
    </font>
    <font>
      <sz val="8"/>
      <color indexed="12"/>
      <name val="Arial"/>
      <family val="2"/>
    </font>
    <font>
      <sz val="8"/>
      <color indexed="8"/>
      <name val="Arial"/>
      <family val="2"/>
    </font>
    <font>
      <sz val="9"/>
      <color indexed="81"/>
      <name val="Tahoma"/>
      <family val="2"/>
    </font>
    <font>
      <b/>
      <sz val="9"/>
      <color indexed="81"/>
      <name val="Tahoma"/>
      <family val="2"/>
    </font>
    <font>
      <sz val="8"/>
      <name val="Arial"/>
      <family val="2"/>
    </font>
    <font>
      <sz val="8"/>
      <color theme="1" tint="0.499984740745262"/>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indexed="26"/>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1" fillId="0" borderId="0" xfId="0" applyFont="1" applyFill="1"/>
    <xf numFmtId="0" fontId="1" fillId="0" borderId="0" xfId="0" applyFont="1" applyFill="1" applyAlignment="1">
      <alignment horizontal="center"/>
    </xf>
    <xf numFmtId="0" fontId="3" fillId="0" borderId="0" xfId="0" applyFont="1" applyFill="1"/>
    <xf numFmtId="0" fontId="3" fillId="0" borderId="0" xfId="0" applyFont="1" applyFill="1" applyAlignment="1">
      <alignment horizontal="center"/>
    </xf>
    <xf numFmtId="165" fontId="4" fillId="0" borderId="0" xfId="0" applyNumberFormat="1" applyFont="1" applyFill="1" applyAlignment="1">
      <alignment horizontal="center"/>
    </xf>
    <xf numFmtId="166" fontId="2" fillId="2" borderId="0" xfId="0" applyNumberFormat="1" applyFont="1" applyFill="1" applyAlignment="1">
      <alignment horizontal="center"/>
    </xf>
    <xf numFmtId="165" fontId="4" fillId="0" borderId="0" xfId="0" applyNumberFormat="1" applyFont="1" applyFill="1"/>
    <xf numFmtId="0" fontId="5" fillId="0" borderId="0" xfId="0" applyFont="1"/>
    <xf numFmtId="0" fontId="5" fillId="0" borderId="0" xfId="0" applyFont="1" applyAlignment="1">
      <alignment horizontal="center"/>
    </xf>
    <xf numFmtId="0" fontId="6" fillId="0" borderId="0" xfId="0" applyFont="1" applyFill="1"/>
    <xf numFmtId="0" fontId="6" fillId="0" borderId="0" xfId="0" applyFont="1" applyFill="1" applyAlignment="1">
      <alignment horizontal="center"/>
    </xf>
    <xf numFmtId="0" fontId="7" fillId="0" borderId="0" xfId="0" applyFont="1" applyFill="1"/>
    <xf numFmtId="0" fontId="8" fillId="2" borderId="0" xfId="0" applyFont="1" applyFill="1" applyAlignment="1">
      <alignment horizontal="center"/>
    </xf>
    <xf numFmtId="0" fontId="9" fillId="0" borderId="0" xfId="0" applyFont="1" applyFill="1" applyAlignment="1">
      <alignment horizontal="center"/>
    </xf>
    <xf numFmtId="164" fontId="9" fillId="0" borderId="0" xfId="0" applyNumberFormat="1" applyFont="1" applyFill="1" applyAlignment="1">
      <alignment horizontal="center"/>
    </xf>
    <xf numFmtId="0" fontId="5" fillId="0" borderId="0" xfId="0" quotePrefix="1" applyFont="1" applyAlignment="1">
      <alignment horizontal="center"/>
    </xf>
    <xf numFmtId="166" fontId="6" fillId="0" borderId="0" xfId="0" applyNumberFormat="1" applyFont="1" applyFill="1" applyAlignment="1">
      <alignment horizontal="center"/>
    </xf>
    <xf numFmtId="166" fontId="8" fillId="2" borderId="0" xfId="0" applyNumberFormat="1" applyFont="1" applyFill="1" applyAlignment="1">
      <alignment horizontal="center"/>
    </xf>
    <xf numFmtId="166" fontId="9" fillId="0" borderId="0" xfId="0" applyNumberFormat="1" applyFont="1" applyFill="1" applyAlignment="1">
      <alignment horizontal="center"/>
    </xf>
    <xf numFmtId="166" fontId="6" fillId="0" borderId="0" xfId="0" applyNumberFormat="1" applyFont="1" applyFill="1"/>
    <xf numFmtId="167" fontId="8" fillId="2" borderId="0" xfId="0" applyNumberFormat="1" applyFont="1" applyFill="1" applyAlignment="1">
      <alignment horizontal="center"/>
    </xf>
    <xf numFmtId="167" fontId="6" fillId="0" borderId="0" xfId="0" applyNumberFormat="1" applyFont="1" applyFill="1"/>
    <xf numFmtId="166" fontId="8" fillId="3" borderId="0" xfId="0" applyNumberFormat="1" applyFont="1" applyFill="1" applyAlignment="1">
      <alignment horizontal="center"/>
    </xf>
    <xf numFmtId="0" fontId="8" fillId="3" borderId="0" xfId="0" applyFont="1" applyFill="1" applyAlignment="1">
      <alignment horizontal="center"/>
    </xf>
    <xf numFmtId="0" fontId="5" fillId="0" borderId="2" xfId="0" applyFont="1" applyBorder="1"/>
    <xf numFmtId="0" fontId="6" fillId="0" borderId="2" xfId="0" applyFont="1" applyFill="1" applyBorder="1" applyAlignment="1">
      <alignment horizontal="center"/>
    </xf>
    <xf numFmtId="0" fontId="5" fillId="0" borderId="0" xfId="0" applyFont="1" applyBorder="1"/>
    <xf numFmtId="14" fontId="8" fillId="2" borderId="0" xfId="0" applyNumberFormat="1" applyFont="1" applyFill="1" applyBorder="1" applyAlignment="1">
      <alignment horizontal="center"/>
    </xf>
    <xf numFmtId="0" fontId="6" fillId="0" borderId="0" xfId="0" applyFont="1" applyFill="1" applyBorder="1" applyAlignment="1">
      <alignment horizontal="center"/>
    </xf>
    <xf numFmtId="14" fontId="9" fillId="0" borderId="0" xfId="0" applyNumberFormat="1" applyFont="1" applyFill="1" applyBorder="1" applyAlignment="1">
      <alignment horizontal="center"/>
    </xf>
    <xf numFmtId="0" fontId="6" fillId="0" borderId="2" xfId="0" applyFont="1" applyFill="1" applyBorder="1"/>
    <xf numFmtId="0" fontId="7" fillId="0" borderId="0" xfId="0" applyFont="1" applyFill="1" applyBorder="1"/>
    <xf numFmtId="0" fontId="6" fillId="0" borderId="0" xfId="0" applyFont="1" applyFill="1" applyBorder="1"/>
    <xf numFmtId="166" fontId="8" fillId="2" borderId="2" xfId="0" applyNumberFormat="1" applyFont="1" applyFill="1" applyBorder="1" applyAlignment="1">
      <alignment horizontal="center"/>
    </xf>
    <xf numFmtId="166" fontId="6" fillId="0" borderId="2" xfId="0" applyNumberFormat="1" applyFont="1" applyFill="1" applyBorder="1"/>
    <xf numFmtId="166" fontId="9" fillId="0" borderId="2" xfId="0" applyNumberFormat="1" applyFont="1" applyFill="1" applyBorder="1" applyAlignment="1">
      <alignment horizontal="center"/>
    </xf>
    <xf numFmtId="0" fontId="8" fillId="2" borderId="2" xfId="0" applyFont="1" applyFill="1" applyBorder="1" applyAlignment="1">
      <alignment horizontal="center"/>
    </xf>
    <xf numFmtId="0" fontId="9" fillId="0" borderId="2" xfId="0" applyFont="1" applyFill="1" applyBorder="1" applyAlignment="1">
      <alignment horizontal="center"/>
    </xf>
    <xf numFmtId="0" fontId="7" fillId="0" borderId="2" xfId="0" applyFont="1" applyFill="1" applyBorder="1"/>
    <xf numFmtId="0" fontId="5" fillId="0" borderId="2" xfId="0" applyFont="1" applyBorder="1" applyAlignment="1">
      <alignment horizontal="center"/>
    </xf>
    <xf numFmtId="0" fontId="7" fillId="0" borderId="0" xfId="0" applyFont="1" applyFill="1" applyAlignment="1">
      <alignment horizontal="center"/>
    </xf>
    <xf numFmtId="166" fontId="6" fillId="0" borderId="2" xfId="0" applyNumberFormat="1" applyFont="1" applyFill="1" applyBorder="1" applyAlignment="1">
      <alignment horizontal="center"/>
    </xf>
    <xf numFmtId="167" fontId="6" fillId="0" borderId="0" xfId="0" applyNumberFormat="1" applyFont="1" applyFill="1" applyAlignment="1">
      <alignment horizontal="center"/>
    </xf>
    <xf numFmtId="0" fontId="7" fillId="0" borderId="0" xfId="0" applyFont="1" applyFill="1" applyAlignment="1">
      <alignment horizontal="left"/>
    </xf>
    <xf numFmtId="0" fontId="6" fillId="0" borderId="0" xfId="0" applyFont="1" applyFill="1" applyAlignment="1">
      <alignment horizontal="left"/>
    </xf>
    <xf numFmtId="0" fontId="6" fillId="0" borderId="0" xfId="0" applyFont="1" applyFill="1" applyAlignment="1"/>
    <xf numFmtId="168" fontId="6" fillId="0" borderId="0" xfId="0" applyNumberFormat="1" applyFont="1" applyFill="1" applyAlignment="1">
      <alignment horizontal="center"/>
    </xf>
    <xf numFmtId="168" fontId="8" fillId="2" borderId="0" xfId="0" applyNumberFormat="1" applyFont="1" applyFill="1" applyAlignment="1">
      <alignment horizontal="center"/>
    </xf>
    <xf numFmtId="0" fontId="7" fillId="3" borderId="0" xfId="0" applyFont="1" applyFill="1" applyAlignment="1">
      <alignment horizontal="left"/>
    </xf>
    <xf numFmtId="0" fontId="6" fillId="3" borderId="0" xfId="0" applyFont="1" applyFill="1" applyAlignment="1">
      <alignment horizontal="left"/>
    </xf>
    <xf numFmtId="0" fontId="7" fillId="3" borderId="0" xfId="0" applyFont="1" applyFill="1" applyAlignment="1">
      <alignment horizontal="center"/>
    </xf>
    <xf numFmtId="0" fontId="0" fillId="3" borderId="0" xfId="0" applyFill="1" applyAlignment="1">
      <alignment horizontal="center"/>
    </xf>
    <xf numFmtId="0" fontId="0" fillId="4" borderId="0" xfId="0" applyFill="1" applyAlignment="1">
      <alignment horizontal="center"/>
    </xf>
    <xf numFmtId="168" fontId="9" fillId="0" borderId="0" xfId="0" applyNumberFormat="1" applyFont="1" applyFill="1" applyAlignment="1">
      <alignment horizontal="center"/>
    </xf>
    <xf numFmtId="0" fontId="7" fillId="0" borderId="2" xfId="0" applyFont="1" applyFill="1" applyBorder="1" applyAlignment="1">
      <alignment horizontal="center"/>
    </xf>
    <xf numFmtId="169" fontId="6" fillId="0" borderId="0" xfId="0" applyNumberFormat="1" applyFont="1" applyFill="1" applyAlignment="1">
      <alignment horizontal="center"/>
    </xf>
    <xf numFmtId="167" fontId="9" fillId="0" borderId="0" xfId="0" applyNumberFormat="1" applyFont="1" applyFill="1" applyAlignment="1">
      <alignment horizontal="center"/>
    </xf>
    <xf numFmtId="166" fontId="5" fillId="0" borderId="0" xfId="0" applyNumberFormat="1" applyFont="1" applyAlignment="1">
      <alignment horizontal="center"/>
    </xf>
    <xf numFmtId="166" fontId="8" fillId="4" borderId="0" xfId="0" applyNumberFormat="1" applyFont="1" applyFill="1" applyAlignment="1">
      <alignment horizontal="center"/>
    </xf>
    <xf numFmtId="166" fontId="6" fillId="0" borderId="1" xfId="0" applyNumberFormat="1" applyFont="1" applyFill="1" applyBorder="1"/>
    <xf numFmtId="166" fontId="9" fillId="0" borderId="1" xfId="0" applyNumberFormat="1" applyFont="1" applyFill="1" applyBorder="1" applyAlignment="1">
      <alignment horizontal="center"/>
    </xf>
    <xf numFmtId="39" fontId="9" fillId="0" borderId="0" xfId="0" applyNumberFormat="1" applyFont="1" applyFill="1" applyAlignment="1">
      <alignment horizontal="center"/>
    </xf>
    <xf numFmtId="166" fontId="7" fillId="0" borderId="0" xfId="0" applyNumberFormat="1" applyFont="1" applyFill="1" applyAlignment="1">
      <alignment horizontal="left"/>
    </xf>
    <xf numFmtId="14" fontId="6" fillId="0" borderId="0" xfId="0" applyNumberFormat="1" applyFont="1" applyFill="1" applyBorder="1" applyAlignment="1">
      <alignment horizontal="center"/>
    </xf>
    <xf numFmtId="164" fontId="6" fillId="0" borderId="0" xfId="0" applyNumberFormat="1" applyFont="1" applyFill="1" applyAlignment="1">
      <alignment horizontal="center"/>
    </xf>
    <xf numFmtId="167" fontId="5" fillId="0" borderId="0" xfId="0" applyNumberFormat="1" applyFont="1" applyAlignment="1">
      <alignment horizontal="center"/>
    </xf>
    <xf numFmtId="167" fontId="0" fillId="0" borderId="0" xfId="0" applyNumberFormat="1" applyAlignment="1">
      <alignment horizontal="center"/>
    </xf>
    <xf numFmtId="167" fontId="7" fillId="0" borderId="0" xfId="0" applyNumberFormat="1" applyFont="1" applyFill="1" applyAlignment="1">
      <alignment horizontal="center"/>
    </xf>
    <xf numFmtId="0" fontId="8" fillId="2" borderId="3" xfId="0" applyFont="1" applyFill="1" applyBorder="1" applyAlignment="1">
      <alignment horizontal="center"/>
    </xf>
    <xf numFmtId="167" fontId="9" fillId="0" borderId="0" xfId="0" applyNumberFormat="1" applyFont="1" applyFill="1"/>
    <xf numFmtId="168" fontId="8" fillId="2" borderId="3" xfId="0" applyNumberFormat="1" applyFont="1" applyFill="1" applyBorder="1" applyAlignment="1">
      <alignment horizontal="center"/>
    </xf>
    <xf numFmtId="167" fontId="7" fillId="0" borderId="2" xfId="0" applyNumberFormat="1" applyFont="1" applyFill="1" applyBorder="1" applyAlignment="1">
      <alignment horizontal="center"/>
    </xf>
    <xf numFmtId="167" fontId="5" fillId="0" borderId="0" xfId="0" applyNumberFormat="1" applyFont="1"/>
    <xf numFmtId="20" fontId="6" fillId="0" borderId="2" xfId="0" applyNumberFormat="1" applyFont="1" applyFill="1" applyBorder="1" applyAlignment="1">
      <alignment horizontal="center"/>
    </xf>
    <xf numFmtId="20" fontId="6" fillId="0" borderId="0" xfId="0" applyNumberFormat="1" applyFont="1" applyFill="1" applyBorder="1" applyAlignment="1">
      <alignment horizontal="center"/>
    </xf>
    <xf numFmtId="0" fontId="8" fillId="2" borderId="0" xfId="0" applyFont="1" applyFill="1" applyBorder="1" applyAlignment="1">
      <alignment horizontal="center"/>
    </xf>
    <xf numFmtId="0" fontId="9" fillId="0" borderId="0" xfId="0" applyFont="1" applyFill="1" applyBorder="1" applyAlignment="1">
      <alignment horizontal="center"/>
    </xf>
    <xf numFmtId="166" fontId="6" fillId="0" borderId="0" xfId="0" applyNumberFormat="1" applyFont="1" applyFill="1" applyBorder="1" applyAlignment="1">
      <alignment horizontal="center"/>
    </xf>
    <xf numFmtId="22" fontId="5" fillId="0" borderId="0" xfId="0" applyNumberFormat="1" applyFont="1"/>
    <xf numFmtId="171" fontId="6" fillId="0" borderId="2" xfId="0" applyNumberFormat="1" applyFont="1" applyFill="1" applyBorder="1" applyAlignment="1">
      <alignment horizontal="center"/>
    </xf>
    <xf numFmtId="166" fontId="9" fillId="0" borderId="0" xfId="0" applyNumberFormat="1" applyFont="1" applyFill="1" applyBorder="1" applyAlignment="1">
      <alignment horizontal="center"/>
    </xf>
    <xf numFmtId="0" fontId="1" fillId="0" borderId="0" xfId="0" applyFont="1" applyFill="1" applyAlignment="1">
      <alignment horizontal="centerContinuous"/>
    </xf>
    <xf numFmtId="0" fontId="2" fillId="2" borderId="0" xfId="0" applyFont="1" applyFill="1" applyAlignment="1">
      <alignment horizontal="center"/>
    </xf>
    <xf numFmtId="0" fontId="3" fillId="0" borderId="0" xfId="0" applyFont="1" applyFill="1" applyAlignment="1">
      <alignment horizontal="centerContinuous"/>
    </xf>
    <xf numFmtId="166" fontId="0" fillId="0" borderId="0" xfId="0" applyNumberFormat="1" applyAlignment="1">
      <alignment horizontal="center"/>
    </xf>
    <xf numFmtId="166" fontId="1" fillId="0" borderId="0" xfId="0" applyNumberFormat="1" applyFont="1" applyFill="1" applyAlignment="1">
      <alignment horizontal="center"/>
    </xf>
    <xf numFmtId="166" fontId="4" fillId="0" borderId="0" xfId="0" applyNumberFormat="1" applyFont="1" applyFill="1" applyAlignment="1">
      <alignment horizontal="center"/>
    </xf>
    <xf numFmtId="166" fontId="4" fillId="0" borderId="0" xfId="0" applyNumberFormat="1" applyFont="1" applyFill="1"/>
    <xf numFmtId="22" fontId="0" fillId="0" borderId="0" xfId="0" applyNumberFormat="1"/>
    <xf numFmtId="0" fontId="7" fillId="0" borderId="0" xfId="0" applyFont="1" applyFill="1" applyAlignment="1">
      <alignment horizontal="left" vertical="center" wrapText="1" indent="1"/>
    </xf>
    <xf numFmtId="0" fontId="6" fillId="0" borderId="0" xfId="0" applyFont="1" applyFill="1" applyAlignment="1">
      <alignment horizontal="left" vertical="center" wrapText="1" indent="1"/>
    </xf>
    <xf numFmtId="166" fontId="6" fillId="0" borderId="0" xfId="0" applyNumberFormat="1" applyFont="1" applyFill="1" applyAlignment="1">
      <alignment horizontal="left"/>
    </xf>
    <xf numFmtId="0" fontId="6" fillId="0" borderId="0" xfId="0" applyFont="1" applyFill="1" applyAlignment="1">
      <alignment horizontal="right"/>
    </xf>
    <xf numFmtId="14" fontId="6" fillId="0" borderId="0" xfId="0" applyNumberFormat="1" applyFont="1" applyFill="1" applyAlignment="1">
      <alignment horizontal="center"/>
    </xf>
    <xf numFmtId="166" fontId="8" fillId="5" borderId="0" xfId="0" applyNumberFormat="1" applyFont="1" applyFill="1" applyAlignment="1">
      <alignment horizontal="center"/>
    </xf>
    <xf numFmtId="166" fontId="12" fillId="3" borderId="0" xfId="0" applyNumberFormat="1" applyFont="1" applyFill="1" applyAlignment="1">
      <alignment horizontal="center"/>
    </xf>
    <xf numFmtId="166" fontId="0" fillId="0" borderId="0" xfId="0" applyNumberFormat="1"/>
    <xf numFmtId="16" fontId="8" fillId="2" borderId="0" xfId="0" applyNumberFormat="1" applyFont="1" applyFill="1" applyAlignment="1">
      <alignment horizontal="center"/>
    </xf>
    <xf numFmtId="20" fontId="8" fillId="2" borderId="0" xfId="0" applyNumberFormat="1" applyFont="1" applyFill="1" applyAlignment="1">
      <alignment horizontal="center"/>
    </xf>
    <xf numFmtId="164" fontId="5" fillId="0" borderId="0" xfId="0" applyNumberFormat="1" applyFont="1" applyAlignment="1">
      <alignment horizontal="center"/>
    </xf>
    <xf numFmtId="164" fontId="8" fillId="2" borderId="0" xfId="0" applyNumberFormat="1" applyFont="1" applyFill="1" applyAlignment="1">
      <alignment horizontal="center"/>
    </xf>
    <xf numFmtId="0" fontId="5" fillId="0" borderId="0" xfId="0" applyFont="1" applyBorder="1" applyAlignment="1">
      <alignment horizontal="center"/>
    </xf>
    <xf numFmtId="166" fontId="13" fillId="2" borderId="0" xfId="0" applyNumberFormat="1" applyFont="1" applyFill="1" applyAlignment="1">
      <alignment horizontal="center"/>
    </xf>
    <xf numFmtId="172" fontId="9" fillId="0" borderId="0" xfId="0" applyNumberFormat="1" applyFont="1" applyFill="1" applyAlignment="1">
      <alignment horizontal="center"/>
    </xf>
    <xf numFmtId="0" fontId="13" fillId="0" borderId="0" xfId="0" applyFont="1"/>
    <xf numFmtId="0" fontId="13" fillId="0" borderId="0" xfId="0" applyFont="1" applyAlignment="1">
      <alignment horizontal="center"/>
    </xf>
    <xf numFmtId="165" fontId="5" fillId="0" borderId="0" xfId="0" applyNumberFormat="1" applyFont="1"/>
    <xf numFmtId="14" fontId="0" fillId="0" borderId="0" xfId="0" applyNumberFormat="1"/>
    <xf numFmtId="166" fontId="8" fillId="2" borderId="0" xfId="0" applyNumberFormat="1" applyFont="1" applyFill="1" applyBorder="1" applyAlignment="1">
      <alignment horizontal="center"/>
    </xf>
    <xf numFmtId="0" fontId="7" fillId="0" borderId="0" xfId="0" applyFont="1" applyFill="1" applyAlignment="1"/>
    <xf numFmtId="165" fontId="9" fillId="0" borderId="0" xfId="0" applyNumberFormat="1" applyFont="1" applyFill="1" applyAlignment="1">
      <alignment horizontal="center"/>
    </xf>
    <xf numFmtId="39" fontId="6" fillId="0" borderId="0" xfId="0" applyNumberFormat="1" applyFont="1" applyFill="1" applyAlignment="1">
      <alignment horizontal="center"/>
    </xf>
    <xf numFmtId="39" fontId="7" fillId="0" borderId="0" xfId="0" applyNumberFormat="1" applyFont="1" applyFill="1" applyAlignment="1">
      <alignment horizontal="center"/>
    </xf>
    <xf numFmtId="165" fontId="6" fillId="0" borderId="0" xfId="0" applyNumberFormat="1" applyFont="1" applyFill="1" applyAlignment="1">
      <alignment horizontal="center"/>
    </xf>
    <xf numFmtId="166" fontId="5" fillId="0" borderId="1" xfId="0" applyNumberFormat="1" applyFont="1" applyBorder="1" applyAlignment="1">
      <alignment horizontal="center"/>
    </xf>
    <xf numFmtId="166" fontId="5" fillId="0" borderId="0" xfId="0" applyNumberFormat="1" applyFont="1" applyBorder="1" applyAlignment="1">
      <alignment horizontal="center"/>
    </xf>
    <xf numFmtId="166" fontId="9" fillId="0" borderId="3" xfId="0" applyNumberFormat="1" applyFont="1" applyFill="1" applyBorder="1" applyAlignment="1">
      <alignment horizontal="center"/>
    </xf>
  </cellXfs>
  <cellStyles count="1">
    <cellStyle name="Normal" xfId="0" builtinId="0"/>
  </cellStyles>
  <dxfs count="1212">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8"/>
        </patternFill>
      </fill>
    </dxf>
    <dxf>
      <font>
        <color indexed="9"/>
      </font>
      <fill>
        <patternFill>
          <bgColor indexed="12"/>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b val="0"/>
        <i val="0"/>
        <color rgb="FF000000"/>
      </font>
      <fill>
        <patternFill>
          <bgColor rgb="FFFFFF00"/>
        </patternFill>
      </fill>
    </dxf>
    <dxf>
      <font>
        <color indexed="9"/>
      </font>
      <fill>
        <patternFill>
          <bgColor indexed="8"/>
        </patternFill>
      </fill>
    </dxf>
    <dxf>
      <font>
        <b val="0"/>
        <i val="0"/>
        <color rgb="FF000000"/>
      </font>
      <fill>
        <patternFill>
          <bgColor rgb="FFFFFF00"/>
        </patternFill>
      </fill>
    </dxf>
    <dxf>
      <font>
        <b val="0"/>
        <i val="0"/>
        <color rgb="FF000000"/>
      </font>
      <fill>
        <patternFill>
          <bgColor rgb="FFFFFF00"/>
        </patternFill>
      </fill>
    </dxf>
    <dxf>
      <font>
        <color indexed="9"/>
      </font>
      <fill>
        <patternFill>
          <bgColor indexed="12"/>
        </patternFill>
      </fill>
    </dxf>
    <dxf>
      <font>
        <b val="0"/>
        <i val="0"/>
        <color rgb="FF000000"/>
      </font>
      <fill>
        <patternFill>
          <bgColor rgb="FFFFFF00"/>
        </patternFill>
      </fill>
    </dxf>
    <dxf>
      <font>
        <b val="0"/>
        <i val="0"/>
        <color rgb="FF000000"/>
      </font>
      <fill>
        <patternFill>
          <bgColor rgb="FFFFFF00"/>
        </patternFill>
      </fill>
    </dxf>
    <dxf>
      <font>
        <color indexed="9"/>
      </font>
      <fill>
        <patternFill>
          <bgColor indexed="8"/>
        </patternFill>
      </fill>
    </dxf>
    <dxf>
      <font>
        <b val="0"/>
        <i val="0"/>
        <color rgb="FF000000"/>
      </font>
      <fill>
        <patternFill>
          <bgColor rgb="FFFFFF00"/>
        </patternFill>
      </fill>
    </dxf>
    <dxf>
      <font>
        <color indexed="9"/>
      </font>
      <fill>
        <patternFill>
          <bgColor indexed="12"/>
        </patternFill>
      </fill>
    </dxf>
    <dxf>
      <font>
        <color indexed="9"/>
      </font>
      <fill>
        <patternFill>
          <bgColor indexed="12"/>
        </patternFill>
      </fill>
    </dxf>
    <dxf>
      <font>
        <color indexed="9"/>
      </font>
      <fill>
        <patternFill>
          <bgColor indexed="12"/>
        </patternFill>
      </fill>
    </dxf>
    <dxf>
      <font>
        <color indexed="9"/>
      </font>
      <fill>
        <patternFill>
          <bgColor indexed="12"/>
        </patternFill>
      </fill>
    </dxf>
    <dxf>
      <font>
        <b/>
        <i val="0"/>
        <color rgb="FFFFFFFF"/>
      </font>
      <fill>
        <patternFill>
          <bgColor rgb="FFFF0000"/>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12"/>
        </patternFill>
      </fill>
    </dxf>
    <dxf>
      <font>
        <color indexed="9"/>
      </font>
      <fill>
        <patternFill>
          <bgColor indexed="8"/>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
      <font>
        <color auto="1"/>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invertIfNegative val="0"/>
          <c:val>
            <c:numRef>
              <c:f>Class!$H$4:$H$13</c:f>
              <c:numCache>
                <c:formatCode>General</c:formatCode>
                <c:ptCount val="10"/>
                <c:pt idx="0">
                  <c:v>239</c:v>
                </c:pt>
                <c:pt idx="1">
                  <c:v>152</c:v>
                </c:pt>
                <c:pt idx="2">
                  <c:v>96</c:v>
                </c:pt>
                <c:pt idx="3">
                  <c:v>60</c:v>
                </c:pt>
                <c:pt idx="4">
                  <c:v>38</c:v>
                </c:pt>
                <c:pt idx="5">
                  <c:v>24</c:v>
                </c:pt>
                <c:pt idx="6">
                  <c:v>15</c:v>
                </c:pt>
                <c:pt idx="7">
                  <c:v>10</c:v>
                </c:pt>
                <c:pt idx="8">
                  <c:v>6</c:v>
                </c:pt>
                <c:pt idx="9">
                  <c:v>4</c:v>
                </c:pt>
              </c:numCache>
            </c:numRef>
          </c:val>
        </c:ser>
        <c:dLbls>
          <c:showLegendKey val="0"/>
          <c:showVal val="0"/>
          <c:showCatName val="0"/>
          <c:showSerName val="0"/>
          <c:showPercent val="0"/>
          <c:showBubbleSize val="0"/>
        </c:dLbls>
        <c:gapWidth val="150"/>
        <c:overlap val="100"/>
        <c:axId val="387682304"/>
        <c:axId val="387683840"/>
      </c:barChart>
      <c:catAx>
        <c:axId val="387682304"/>
        <c:scaling>
          <c:orientation val="minMax"/>
        </c:scaling>
        <c:delete val="0"/>
        <c:axPos val="l"/>
        <c:majorTickMark val="out"/>
        <c:minorTickMark val="none"/>
        <c:tickLblPos val="nextTo"/>
        <c:crossAx val="387683840"/>
        <c:crosses val="autoZero"/>
        <c:auto val="1"/>
        <c:lblAlgn val="ctr"/>
        <c:lblOffset val="100"/>
        <c:noMultiLvlLbl val="0"/>
      </c:catAx>
      <c:valAx>
        <c:axId val="387683840"/>
        <c:scaling>
          <c:orientation val="minMax"/>
          <c:max val="239"/>
        </c:scaling>
        <c:delete val="0"/>
        <c:axPos val="b"/>
        <c:majorGridlines/>
        <c:numFmt formatCode="General" sourceLinked="1"/>
        <c:majorTickMark val="out"/>
        <c:minorTickMark val="none"/>
        <c:tickLblPos val="nextTo"/>
        <c:crossAx val="3876823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1"/>
            <c:dispEq val="1"/>
            <c:trendlineLbl>
              <c:layout>
                <c:manualLayout>
                  <c:x val="0.39245297462817147"/>
                  <c:y val="-0.51262175561388157"/>
                </c:manualLayout>
              </c:layout>
              <c:numFmt formatCode="General" sourceLinked="0"/>
            </c:trendlineLbl>
          </c:trendline>
          <c:xVal>
            <c:numRef>
              <c:f>Lift!$L$6:$L$11</c:f>
              <c:numCache>
                <c:formatCode>#,##0.00_);\(#,##0.00\);"-"_);@_)</c:formatCode>
                <c:ptCount val="6"/>
                <c:pt idx="0">
                  <c:v>4</c:v>
                </c:pt>
                <c:pt idx="1">
                  <c:v>2</c:v>
                </c:pt>
                <c:pt idx="2">
                  <c:v>1.1000000000000001</c:v>
                </c:pt>
                <c:pt idx="3">
                  <c:v>1</c:v>
                </c:pt>
                <c:pt idx="4">
                  <c:v>0.9</c:v>
                </c:pt>
                <c:pt idx="5">
                  <c:v>0.65</c:v>
                </c:pt>
              </c:numCache>
            </c:numRef>
          </c:xVal>
          <c:yVal>
            <c:numRef>
              <c:f>Lift!$M$6:$M$11</c:f>
              <c:numCache>
                <c:formatCode>#,##0.0_);\(#,##0.0\);"-"_);@_)</c:formatCode>
                <c:ptCount val="6"/>
                <c:pt idx="0">
                  <c:v>534</c:v>
                </c:pt>
                <c:pt idx="1">
                  <c:v>1190</c:v>
                </c:pt>
                <c:pt idx="2">
                  <c:v>2610</c:v>
                </c:pt>
                <c:pt idx="3">
                  <c:v>2561.6</c:v>
                </c:pt>
                <c:pt idx="4">
                  <c:v>2770</c:v>
                </c:pt>
                <c:pt idx="5">
                  <c:v>3900</c:v>
                </c:pt>
              </c:numCache>
            </c:numRef>
          </c:yVal>
          <c:smooth val="0"/>
        </c:ser>
        <c:dLbls>
          <c:showLegendKey val="0"/>
          <c:showVal val="0"/>
          <c:showCatName val="0"/>
          <c:showSerName val="0"/>
          <c:showPercent val="0"/>
          <c:showBubbleSize val="0"/>
        </c:dLbls>
        <c:axId val="387791488"/>
        <c:axId val="387797376"/>
      </c:scatterChart>
      <c:valAx>
        <c:axId val="387791488"/>
        <c:scaling>
          <c:orientation val="minMax"/>
        </c:scaling>
        <c:delete val="0"/>
        <c:axPos val="b"/>
        <c:numFmt formatCode="#,##0.00_);\(#,##0.00\);&quot;-&quot;_);@_)" sourceLinked="1"/>
        <c:majorTickMark val="out"/>
        <c:minorTickMark val="none"/>
        <c:tickLblPos val="nextTo"/>
        <c:crossAx val="387797376"/>
        <c:crosses val="autoZero"/>
        <c:crossBetween val="midCat"/>
      </c:valAx>
      <c:valAx>
        <c:axId val="387797376"/>
        <c:scaling>
          <c:orientation val="minMax"/>
        </c:scaling>
        <c:delete val="0"/>
        <c:axPos val="l"/>
        <c:majorGridlines/>
        <c:numFmt formatCode="#,##0.0_);\(#,##0.0\);&quot;-&quot;_);@_)" sourceLinked="1"/>
        <c:majorTickMark val="out"/>
        <c:minorTickMark val="none"/>
        <c:tickLblPos val="nextTo"/>
        <c:crossAx val="3877914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266700</xdr:colOff>
      <xdr:row>22</xdr:row>
      <xdr:rowOff>109537</xdr:rowOff>
    </xdr:from>
    <xdr:to>
      <xdr:col>7</xdr:col>
      <xdr:colOff>571500</xdr:colOff>
      <xdr:row>36</xdr:row>
      <xdr:rowOff>185737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554831</xdr:colOff>
      <xdr:row>2</xdr:row>
      <xdr:rowOff>185738</xdr:rowOff>
    </xdr:from>
    <xdr:to>
      <xdr:col>25</xdr:col>
      <xdr:colOff>402432</xdr:colOff>
      <xdr:row>52</xdr:row>
      <xdr:rowOff>147638</xdr:rowOff>
    </xdr:to>
    <xdr:sp macro="" textlink="">
      <xdr:nvSpPr>
        <xdr:cNvPr id="3" name="TextBox 2"/>
        <xdr:cNvSpPr txBox="1"/>
      </xdr:nvSpPr>
      <xdr:spPr>
        <a:xfrm>
          <a:off x="9055894" y="566738"/>
          <a:ext cx="6527007" cy="948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https://steamcommunity.com/app/383120/discussions/0/3191369524224909491/</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While designing my next CV, I began wondering again about ship size classification.</a:t>
          </a:r>
          <a:r>
            <a:rPr lang="en-US"/>
            <a:t/>
          </a:r>
          <a:br>
            <a:rPr lang="en-US"/>
          </a:br>
          <a:r>
            <a:rPr lang="en-US"/>
            <a:t/>
          </a:r>
          <a:br>
            <a:rPr lang="en-US"/>
          </a:br>
          <a:r>
            <a:rPr lang="en-US" sz="1100" b="0" i="0">
              <a:solidFill>
                <a:schemeClr val="dk1"/>
              </a:solidFill>
              <a:effectLst/>
              <a:latin typeface="+mn-lt"/>
              <a:ea typeface="+mn-ea"/>
              <a:cs typeface="+mn-cs"/>
            </a:rPr>
            <a:t>I think I want 5 CV size classes. Using the creative blueprint building limit of 239 blocks, I get the following max length/dimension for each class:</a:t>
          </a:r>
          <a:r>
            <a:rPr lang="en-US"/>
            <a:t/>
          </a:r>
          <a:br>
            <a:rPr lang="en-US"/>
          </a:br>
          <a:r>
            <a:rPr lang="en-US"/>
            <a:t/>
          </a:r>
          <a:br>
            <a:rPr lang="en-US"/>
          </a:br>
          <a:r>
            <a:rPr lang="en-US" sz="1100" b="0" i="0">
              <a:solidFill>
                <a:schemeClr val="dk1"/>
              </a:solidFill>
              <a:effectLst/>
              <a:latin typeface="+mn-lt"/>
              <a:ea typeface="+mn-ea"/>
              <a:cs typeface="+mn-cs"/>
            </a:rPr>
            <a:t>239 Dreadnought / Juggernaut / Battlestar / Mothership</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152 Cruiser / Battleship / Carrier / Super Tanker / Mega-Freighter</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96 Destroyer / Freighter  (questionable</a:t>
          </a:r>
          <a:r>
            <a:rPr lang="en-US" sz="1100" b="0" i="0" baseline="0">
              <a:solidFill>
                <a:schemeClr val="dk1"/>
              </a:solidFill>
              <a:effectLst/>
              <a:latin typeface="+mn-lt"/>
              <a:ea typeface="+mn-ea"/>
              <a:cs typeface="+mn-cs"/>
            </a:rPr>
            <a:t>  whether Destroyer comes before or after Frigate)</a:t>
          </a: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60 Frigate / Merchantman / Pirate  (questionable</a:t>
          </a:r>
          <a:r>
            <a:rPr lang="en-US" sz="1100" b="0" i="0" baseline="0">
              <a:solidFill>
                <a:schemeClr val="dk1"/>
              </a:solidFill>
              <a:effectLst/>
              <a:latin typeface="+mn-lt"/>
              <a:ea typeface="+mn-ea"/>
              <a:cs typeface="+mn-cs"/>
            </a:rPr>
            <a:t>  whether Destroyer comes before or after Frigate)</a:t>
          </a: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38 Corvette / Smuggler</a:t>
          </a:r>
        </a:p>
        <a:p>
          <a:r>
            <a:rPr lang="en-US"/>
            <a:t/>
          </a:r>
          <a:br>
            <a:rPr lang="en-US"/>
          </a:br>
          <a:r>
            <a:rPr lang="en-US" sz="1100" b="0" i="0">
              <a:solidFill>
                <a:schemeClr val="dk1"/>
              </a:solidFill>
              <a:effectLst/>
              <a:latin typeface="+mn-lt"/>
              <a:ea typeface="+mn-ea"/>
              <a:cs typeface="+mn-cs"/>
            </a:rPr>
            <a:t>I also liked the general idea of ascribing the CPU Tech Levels to the CV class sizes, although I consider it optional. I imagine they would also be about what you would need for each size vessel. My only concern would be with the Corvette at least having enough CPU for a warp drive and some defensive turrets.</a:t>
          </a:r>
          <a:r>
            <a:rPr lang="en-US"/>
            <a:t/>
          </a:r>
          <a:br>
            <a:rPr lang="en-US"/>
          </a:br>
          <a:r>
            <a:rPr lang="en-US"/>
            <a:t/>
          </a:r>
          <a:br>
            <a:rPr lang="en-US"/>
          </a:br>
          <a:r>
            <a:rPr lang="en-US" sz="1100" b="0" i="0">
              <a:solidFill>
                <a:schemeClr val="dk1"/>
              </a:solidFill>
              <a:effectLst/>
              <a:latin typeface="+mn-lt"/>
              <a:ea typeface="+mn-ea"/>
              <a:cs typeface="+mn-cs"/>
            </a:rPr>
            <a:t>The formula I arrived at was a curve where each class maxed-out at about 63.2% of the next largest class. So a Cruiser maxes out at 63% of a Dreadnought, Corvette is about 63% of a Frigate, and so on. Why 63%? It's just how the math seemed to make sense.</a:t>
          </a:r>
          <a:r>
            <a:rPr lang="en-US"/>
            <a:t/>
          </a:r>
          <a:br>
            <a:rPr lang="en-US"/>
          </a:br>
          <a:r>
            <a:rPr lang="en-US"/>
            <a:t/>
          </a:r>
          <a:br>
            <a:rPr lang="en-US"/>
          </a:br>
          <a:r>
            <a:rPr lang="en-US" sz="1100" b="0" i="0">
              <a:solidFill>
                <a:schemeClr val="dk1"/>
              </a:solidFill>
              <a:effectLst/>
              <a:latin typeface="+mn-lt"/>
              <a:ea typeface="+mn-ea"/>
              <a:cs typeface="+mn-cs"/>
            </a:rPr>
            <a:t>Does it mean a ship with length 155 is a Dreadnought? Eh maybe; maybe not; but this gives me a pretty good idea of how to classify my ships now.</a:t>
          </a:r>
          <a:r>
            <a:rPr lang="en-US"/>
            <a:t/>
          </a:r>
          <a:br>
            <a:rPr lang="en-US"/>
          </a:br>
          <a:r>
            <a:rPr lang="en-US"/>
            <a:t/>
          </a:r>
          <a:br>
            <a:rPr lang="en-US"/>
          </a:br>
          <a:r>
            <a:rPr lang="en-US" sz="1100" b="0" i="0">
              <a:solidFill>
                <a:schemeClr val="dk1"/>
              </a:solidFill>
              <a:effectLst/>
              <a:latin typeface="+mn-lt"/>
              <a:ea typeface="+mn-ea"/>
              <a:cs typeface="+mn-cs"/>
            </a:rPr>
            <a:t>If I apply the same logic to a SV, it also suggests I *could* build as large as a Frigate class ship using the 239 SV block limit. This is based on the SV block size being 1/4 of the CV block size.</a:t>
          </a:r>
          <a:r>
            <a:rPr lang="en-US"/>
            <a:t/>
          </a:r>
          <a:br>
            <a:rPr lang="en-US"/>
          </a:br>
          <a:r>
            <a:rPr lang="en-US"/>
            <a:t/>
          </a:r>
          <a:br>
            <a:rPr lang="en-US"/>
          </a:br>
          <a:r>
            <a:rPr lang="en-US" sz="1100" b="0" i="0">
              <a:solidFill>
                <a:schemeClr val="dk1"/>
              </a:solidFill>
              <a:effectLst/>
              <a:latin typeface="+mn-lt"/>
              <a:ea typeface="+mn-ea"/>
              <a:cs typeface="+mn-cs"/>
            </a:rPr>
            <a:t>So for SVs there is possible overlap on the Frigate and Corvette class:</a:t>
          </a:r>
          <a:r>
            <a:rPr lang="en-US"/>
            <a:t/>
          </a:r>
          <a:br>
            <a:rPr lang="en-US"/>
          </a:br>
          <a:r>
            <a:rPr lang="en-US" sz="1100" b="0" i="0">
              <a:solidFill>
                <a:schemeClr val="dk1"/>
              </a:solidFill>
              <a:effectLst/>
              <a:latin typeface="+mn-lt"/>
              <a:ea typeface="+mn-ea"/>
              <a:cs typeface="+mn-cs"/>
            </a:rPr>
            <a:t>Note: 225 is the current max for SV which equates to 56.25 CV blocks225 Frigate / Merchantman / Pirate</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152 Corvette / Smuggler</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96 Sloop / Transporter (Troops, Civilians, Ore, Fuel, etc)</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60 Drop Ship (largest hangar capable craft)</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40 Interceptor / Bomber</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24 Fighter / Shuttle</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16 Scout / Skiff</a:t>
          </a:r>
        </a:p>
        <a:p>
          <a:r>
            <a:rPr lang="en-US"/>
            <a:t/>
          </a:r>
          <a:br>
            <a:rPr lang="en-US"/>
          </a:br>
          <a:r>
            <a:rPr lang="en-US" sz="1100" b="0" i="0">
              <a:solidFill>
                <a:schemeClr val="dk1"/>
              </a:solidFill>
              <a:effectLst/>
              <a:latin typeface="+mn-lt"/>
              <a:ea typeface="+mn-ea"/>
              <a:cs typeface="+mn-cs"/>
            </a:rPr>
            <a:t>Could the CV classes go lower into the SV range? I suppose so, but at some point you get into issues with the block granularity and I'm thinking you might just opt for the SV size blocks to make a nicer looking ship.</a:t>
          </a:r>
          <a:r>
            <a:rPr lang="en-US"/>
            <a:t/>
          </a:r>
          <a:br>
            <a:rPr lang="en-US"/>
          </a:br>
          <a:r>
            <a:rPr lang="en-US"/>
            <a:t/>
          </a:r>
          <a:br>
            <a:rPr lang="en-US"/>
          </a:br>
          <a:r>
            <a:rPr lang="en-US" sz="1100" b="0" i="0">
              <a:solidFill>
                <a:schemeClr val="dk1"/>
              </a:solidFill>
              <a:effectLst/>
              <a:latin typeface="+mn-lt"/>
              <a:ea typeface="+mn-ea"/>
              <a:cs typeface="+mn-cs"/>
            </a:rPr>
            <a:t>For the SV sizes, you can then calculate your required CV/BA landing pad size by dividing by 4. Seems about right, because I view the typical fighter or scout to be able to fit within a 5x5 CV/BA block landing pad.</a:t>
          </a:r>
          <a:r>
            <a:rPr lang="en-US"/>
            <a:t/>
          </a:r>
          <a:br>
            <a:rPr lang="en-US"/>
          </a:br>
          <a:r>
            <a:rPr lang="en-US"/>
            <a:t/>
          </a:r>
          <a:br>
            <a:rPr lang="en-US"/>
          </a:br>
          <a:r>
            <a:rPr lang="en-US" sz="1100" b="0" i="0">
              <a:solidFill>
                <a:schemeClr val="dk1"/>
              </a:solidFill>
              <a:effectLst/>
              <a:latin typeface="+mn-lt"/>
              <a:ea typeface="+mn-ea"/>
              <a:cs typeface="+mn-cs"/>
            </a:rPr>
            <a:t>The formula produces a spread of 10 different size classes (names subject to change) each being about 63% of the next largest class. It spans from the largest possible CV to the smallest possible SV with overlap on the 2 smallest CVs and the two largest SVs.</a:t>
          </a:r>
          <a:r>
            <a:rPr lang="en-US"/>
            <a:t/>
          </a:r>
          <a:br>
            <a:rPr lang="en-US"/>
          </a:br>
          <a:r>
            <a:rPr lang="en-US" sz="1100" b="0" i="0">
              <a:solidFill>
                <a:schemeClr val="dk1"/>
              </a:solidFill>
              <a:effectLst/>
              <a:latin typeface="+mn-lt"/>
              <a:ea typeface="+mn-ea"/>
              <a:cs typeface="+mn-cs"/>
            </a:rPr>
            <a:t>Seems pretty reasonable.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571500</xdr:colOff>
      <xdr:row>16</xdr:row>
      <xdr:rowOff>0</xdr:rowOff>
    </xdr:from>
    <xdr:to>
      <xdr:col>19</xdr:col>
      <xdr:colOff>609600</xdr:colOff>
      <xdr:row>32</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05"/>
  <sheetViews>
    <sheetView topLeftCell="A27" workbookViewId="0">
      <selection activeCell="C49" sqref="C49"/>
    </sheetView>
  </sheetViews>
  <sheetFormatPr defaultRowHeight="15" x14ac:dyDescent="0.25"/>
  <sheetData>
    <row r="2" spans="2:8" x14ac:dyDescent="0.25">
      <c r="E2" t="s">
        <v>480</v>
      </c>
      <c r="H2" t="s">
        <v>481</v>
      </c>
    </row>
    <row r="3" spans="2:8" x14ac:dyDescent="0.25">
      <c r="B3" t="s">
        <v>279</v>
      </c>
      <c r="E3" t="s">
        <v>280</v>
      </c>
      <c r="H3" t="s">
        <v>281</v>
      </c>
    </row>
    <row r="5" spans="2:8" x14ac:dyDescent="0.25">
      <c r="D5">
        <v>1</v>
      </c>
      <c r="E5" t="s">
        <v>282</v>
      </c>
      <c r="H5" t="s">
        <v>283</v>
      </c>
    </row>
    <row r="6" spans="2:8" x14ac:dyDescent="0.25">
      <c r="D6">
        <v>2</v>
      </c>
      <c r="E6" t="s">
        <v>284</v>
      </c>
      <c r="H6" t="s">
        <v>285</v>
      </c>
    </row>
    <row r="7" spans="2:8" x14ac:dyDescent="0.25">
      <c r="D7">
        <v>3</v>
      </c>
      <c r="E7" t="s">
        <v>286</v>
      </c>
      <c r="H7" t="s">
        <v>287</v>
      </c>
    </row>
    <row r="8" spans="2:8" x14ac:dyDescent="0.25">
      <c r="D8">
        <v>4</v>
      </c>
      <c r="E8" t="s">
        <v>463</v>
      </c>
      <c r="H8" t="s">
        <v>464</v>
      </c>
    </row>
    <row r="10" spans="2:8" x14ac:dyDescent="0.25">
      <c r="E10" t="s">
        <v>288</v>
      </c>
      <c r="H10" t="s">
        <v>289</v>
      </c>
    </row>
    <row r="11" spans="2:8" x14ac:dyDescent="0.25">
      <c r="E11" t="s">
        <v>290</v>
      </c>
      <c r="H11" t="s">
        <v>291</v>
      </c>
    </row>
    <row r="12" spans="2:8" x14ac:dyDescent="0.25">
      <c r="E12" t="s">
        <v>292</v>
      </c>
      <c r="H12" t="s">
        <v>293</v>
      </c>
    </row>
    <row r="14" spans="2:8" x14ac:dyDescent="0.25">
      <c r="E14" t="s">
        <v>473</v>
      </c>
      <c r="H14" t="s">
        <v>474</v>
      </c>
    </row>
    <row r="16" spans="2:8" x14ac:dyDescent="0.25">
      <c r="E16" t="s">
        <v>294</v>
      </c>
      <c r="H16" t="s">
        <v>295</v>
      </c>
    </row>
    <row r="17" spans="5:9" x14ac:dyDescent="0.25">
      <c r="E17" t="s">
        <v>296</v>
      </c>
      <c r="H17" t="s">
        <v>297</v>
      </c>
    </row>
    <row r="18" spans="5:9" x14ac:dyDescent="0.25">
      <c r="E18" t="s">
        <v>298</v>
      </c>
      <c r="H18" t="s">
        <v>299</v>
      </c>
    </row>
    <row r="19" spans="5:9" x14ac:dyDescent="0.25">
      <c r="E19" t="s">
        <v>300</v>
      </c>
      <c r="H19" t="s">
        <v>303</v>
      </c>
    </row>
    <row r="20" spans="5:9" x14ac:dyDescent="0.25">
      <c r="E20" t="s">
        <v>301</v>
      </c>
      <c r="H20" t="s">
        <v>302</v>
      </c>
    </row>
    <row r="22" spans="5:9" x14ac:dyDescent="0.25">
      <c r="E22" t="s">
        <v>304</v>
      </c>
      <c r="H22" t="s">
        <v>305</v>
      </c>
    </row>
    <row r="23" spans="5:9" x14ac:dyDescent="0.25">
      <c r="E23" t="s">
        <v>309</v>
      </c>
      <c r="H23" t="s">
        <v>310</v>
      </c>
    </row>
    <row r="25" spans="5:9" x14ac:dyDescent="0.25">
      <c r="E25" t="s">
        <v>306</v>
      </c>
      <c r="H25" t="s">
        <v>307</v>
      </c>
    </row>
    <row r="26" spans="5:9" x14ac:dyDescent="0.25">
      <c r="E26" t="s">
        <v>406</v>
      </c>
      <c r="I26" t="s">
        <v>338</v>
      </c>
    </row>
    <row r="27" spans="5:9" x14ac:dyDescent="0.25">
      <c r="I27" t="s">
        <v>340</v>
      </c>
    </row>
    <row r="29" spans="5:9" x14ac:dyDescent="0.25">
      <c r="E29" t="s">
        <v>308</v>
      </c>
    </row>
    <row r="32" spans="5:9" x14ac:dyDescent="0.25">
      <c r="E32" t="s">
        <v>288</v>
      </c>
      <c r="F32" t="s">
        <v>403</v>
      </c>
    </row>
    <row r="34" spans="5:9" x14ac:dyDescent="0.25">
      <c r="E34" t="s">
        <v>339</v>
      </c>
    </row>
    <row r="36" spans="5:9" x14ac:dyDescent="0.25">
      <c r="E36" t="s">
        <v>511</v>
      </c>
    </row>
    <row r="37" spans="5:9" x14ac:dyDescent="0.25">
      <c r="E37" t="s">
        <v>513</v>
      </c>
      <c r="I37" t="s">
        <v>512</v>
      </c>
    </row>
    <row r="39" spans="5:9" x14ac:dyDescent="0.25">
      <c r="E39" t="s">
        <v>361</v>
      </c>
    </row>
    <row r="41" spans="5:9" x14ac:dyDescent="0.25">
      <c r="E41" t="s">
        <v>362</v>
      </c>
    </row>
    <row r="43" spans="5:9" x14ac:dyDescent="0.25">
      <c r="E43" t="s">
        <v>363</v>
      </c>
    </row>
    <row r="44" spans="5:9" x14ac:dyDescent="0.25">
      <c r="E44" t="s">
        <v>364</v>
      </c>
    </row>
    <row r="45" spans="5:9" x14ac:dyDescent="0.25">
      <c r="E45" t="s">
        <v>365</v>
      </c>
    </row>
    <row r="47" spans="5:9" x14ac:dyDescent="0.25">
      <c r="E47" t="s">
        <v>366</v>
      </c>
    </row>
    <row r="48" spans="5:9" x14ac:dyDescent="0.25">
      <c r="E48" t="s">
        <v>367</v>
      </c>
    </row>
    <row r="49" spans="5:5" x14ac:dyDescent="0.25">
      <c r="E49" t="s">
        <v>368</v>
      </c>
    </row>
    <row r="51" spans="5:5" x14ac:dyDescent="0.25">
      <c r="E51" t="s">
        <v>369</v>
      </c>
    </row>
    <row r="52" spans="5:5" x14ac:dyDescent="0.25">
      <c r="E52" t="s">
        <v>370</v>
      </c>
    </row>
    <row r="53" spans="5:5" x14ac:dyDescent="0.25">
      <c r="E53" t="s">
        <v>371</v>
      </c>
    </row>
    <row r="55" spans="5:5" x14ac:dyDescent="0.25">
      <c r="E55" t="s">
        <v>372</v>
      </c>
    </row>
    <row r="57" spans="5:5" x14ac:dyDescent="0.25">
      <c r="E57" t="s">
        <v>373</v>
      </c>
    </row>
    <row r="58" spans="5:5" x14ac:dyDescent="0.25">
      <c r="E58" t="s">
        <v>374</v>
      </c>
    </row>
    <row r="59" spans="5:5" x14ac:dyDescent="0.25">
      <c r="E59" t="s">
        <v>375</v>
      </c>
    </row>
    <row r="61" spans="5:5" x14ac:dyDescent="0.25">
      <c r="E61" t="s">
        <v>376</v>
      </c>
    </row>
    <row r="62" spans="5:5" x14ac:dyDescent="0.25">
      <c r="E62" t="s">
        <v>377</v>
      </c>
    </row>
    <row r="63" spans="5:5" x14ac:dyDescent="0.25">
      <c r="E63" t="s">
        <v>378</v>
      </c>
    </row>
    <row r="65" spans="5:5" x14ac:dyDescent="0.25">
      <c r="E65" t="s">
        <v>379</v>
      </c>
    </row>
    <row r="66" spans="5:5" x14ac:dyDescent="0.25">
      <c r="E66" t="s">
        <v>380</v>
      </c>
    </row>
    <row r="68" spans="5:5" x14ac:dyDescent="0.25">
      <c r="E68" t="s">
        <v>387</v>
      </c>
    </row>
    <row r="69" spans="5:5" x14ac:dyDescent="0.25">
      <c r="E69" t="s">
        <v>388</v>
      </c>
    </row>
    <row r="70" spans="5:5" x14ac:dyDescent="0.25">
      <c r="E70" t="s">
        <v>389</v>
      </c>
    </row>
    <row r="71" spans="5:5" x14ac:dyDescent="0.25">
      <c r="E71" t="s">
        <v>390</v>
      </c>
    </row>
    <row r="72" spans="5:5" x14ac:dyDescent="0.25">
      <c r="E72" t="s">
        <v>391</v>
      </c>
    </row>
    <row r="73" spans="5:5" x14ac:dyDescent="0.25">
      <c r="E73" t="s">
        <v>394</v>
      </c>
    </row>
    <row r="74" spans="5:5" x14ac:dyDescent="0.25">
      <c r="E74" t="s">
        <v>393</v>
      </c>
    </row>
    <row r="75" spans="5:5" x14ac:dyDescent="0.25">
      <c r="E75" t="s">
        <v>392</v>
      </c>
    </row>
    <row r="77" spans="5:5" x14ac:dyDescent="0.25">
      <c r="E77" t="s">
        <v>396</v>
      </c>
    </row>
    <row r="78" spans="5:5" x14ac:dyDescent="0.25">
      <c r="E78" t="s">
        <v>397</v>
      </c>
    </row>
    <row r="79" spans="5:5" x14ac:dyDescent="0.25">
      <c r="E79" t="s">
        <v>399</v>
      </c>
    </row>
    <row r="80" spans="5:5" x14ac:dyDescent="0.25">
      <c r="E80" t="s">
        <v>398</v>
      </c>
    </row>
    <row r="81" spans="5:21" x14ac:dyDescent="0.25">
      <c r="E81" t="s">
        <v>402</v>
      </c>
    </row>
    <row r="82" spans="5:21" x14ac:dyDescent="0.25">
      <c r="E82" t="s">
        <v>401</v>
      </c>
    </row>
    <row r="83" spans="5:21" x14ac:dyDescent="0.25">
      <c r="E83" t="s">
        <v>400</v>
      </c>
    </row>
    <row r="86" spans="5:21" x14ac:dyDescent="0.25">
      <c r="E86" t="s">
        <v>425</v>
      </c>
      <c r="M86" t="s">
        <v>433</v>
      </c>
      <c r="U86" t="s">
        <v>442</v>
      </c>
    </row>
    <row r="87" spans="5:21" x14ac:dyDescent="0.25">
      <c r="E87" t="s">
        <v>426</v>
      </c>
      <c r="M87" t="s">
        <v>434</v>
      </c>
      <c r="U87" t="s">
        <v>443</v>
      </c>
    </row>
    <row r="88" spans="5:21" x14ac:dyDescent="0.25">
      <c r="E88" t="s">
        <v>427</v>
      </c>
      <c r="M88" t="s">
        <v>435</v>
      </c>
      <c r="U88" t="s">
        <v>444</v>
      </c>
    </row>
    <row r="89" spans="5:21" x14ac:dyDescent="0.25">
      <c r="E89" t="s">
        <v>428</v>
      </c>
      <c r="M89" t="s">
        <v>436</v>
      </c>
      <c r="U89" t="s">
        <v>445</v>
      </c>
    </row>
    <row r="90" spans="5:21" x14ac:dyDescent="0.25">
      <c r="E90" t="s">
        <v>429</v>
      </c>
      <c r="M90" t="s">
        <v>437</v>
      </c>
      <c r="U90" t="s">
        <v>446</v>
      </c>
    </row>
    <row r="91" spans="5:21" x14ac:dyDescent="0.25">
      <c r="E91" t="s">
        <v>430</v>
      </c>
      <c r="M91" t="s">
        <v>438</v>
      </c>
      <c r="U91" t="s">
        <v>449</v>
      </c>
    </row>
    <row r="92" spans="5:21" x14ac:dyDescent="0.25">
      <c r="E92" t="s">
        <v>431</v>
      </c>
      <c r="M92" t="s">
        <v>439</v>
      </c>
      <c r="U92" t="s">
        <v>447</v>
      </c>
    </row>
    <row r="93" spans="5:21" x14ac:dyDescent="0.25">
      <c r="E93" t="s">
        <v>432</v>
      </c>
      <c r="M93" t="s">
        <v>440</v>
      </c>
      <c r="U93" t="s">
        <v>448</v>
      </c>
    </row>
    <row r="95" spans="5:21" x14ac:dyDescent="0.25">
      <c r="M95" t="s">
        <v>441</v>
      </c>
    </row>
    <row r="99" spans="5:5" x14ac:dyDescent="0.25">
      <c r="E99" t="s">
        <v>381</v>
      </c>
    </row>
    <row r="100" spans="5:5" x14ac:dyDescent="0.25">
      <c r="E100" t="s">
        <v>382</v>
      </c>
    </row>
    <row r="101" spans="5:5" x14ac:dyDescent="0.25">
      <c r="E101" t="s">
        <v>383</v>
      </c>
    </row>
    <row r="102" spans="5:5" x14ac:dyDescent="0.25">
      <c r="E102" t="s">
        <v>384</v>
      </c>
    </row>
    <row r="103" spans="5:5" x14ac:dyDescent="0.25">
      <c r="E103" t="s">
        <v>385</v>
      </c>
    </row>
    <row r="105" spans="5:5" x14ac:dyDescent="0.25">
      <c r="E105" t="s">
        <v>386</v>
      </c>
    </row>
  </sheetData>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6"/>
  <sheetViews>
    <sheetView showGridLines="0" topLeftCell="C1" zoomScaleNormal="100" workbookViewId="0">
      <selection activeCell="H27" sqref="H27"/>
    </sheetView>
  </sheetViews>
  <sheetFormatPr defaultColWidth="9.7109375" defaultRowHeight="12.75" customHeight="1" x14ac:dyDescent="0.25"/>
  <cols>
    <col min="1" max="1" width="3.7109375" style="9" customWidth="1"/>
    <col min="2" max="6" width="9.7109375" style="9"/>
    <col min="7" max="9" width="9.7109375" style="10"/>
    <col min="12" max="12" width="9.7109375" style="68"/>
    <col min="13" max="13" width="9.7109375" style="10"/>
    <col min="14" max="16384" width="9.7109375" style="9"/>
  </cols>
  <sheetData>
    <row r="2" spans="2:18" ht="12.75" customHeight="1" x14ac:dyDescent="0.25">
      <c r="K2" s="4" t="s">
        <v>510</v>
      </c>
    </row>
    <row r="3" spans="2:18" ht="12.75" customHeight="1" x14ac:dyDescent="0.25">
      <c r="K3" s="4"/>
    </row>
    <row r="4" spans="2:18" ht="12.75" customHeight="1" x14ac:dyDescent="0.2">
      <c r="D4" s="10" t="s">
        <v>266</v>
      </c>
      <c r="E4" s="10" t="s">
        <v>267</v>
      </c>
      <c r="I4" s="10" t="s">
        <v>273</v>
      </c>
      <c r="J4" s="9"/>
      <c r="K4" s="12" t="s">
        <v>328</v>
      </c>
      <c r="L4" s="69" t="s">
        <v>277</v>
      </c>
      <c r="M4" s="42" t="s">
        <v>278</v>
      </c>
      <c r="N4" s="11"/>
      <c r="O4" s="11"/>
    </row>
    <row r="5" spans="2:18" ht="12.75" customHeight="1" x14ac:dyDescent="0.2">
      <c r="B5" s="26"/>
      <c r="C5" s="41" t="s">
        <v>264</v>
      </c>
      <c r="D5" s="41" t="s">
        <v>265</v>
      </c>
      <c r="E5" s="41" t="s">
        <v>268</v>
      </c>
      <c r="F5" s="26"/>
      <c r="G5" s="41" t="s">
        <v>272</v>
      </c>
      <c r="H5" s="41"/>
      <c r="I5" s="41" t="s">
        <v>274</v>
      </c>
      <c r="J5" s="9"/>
      <c r="K5" s="27" t="s">
        <v>329</v>
      </c>
      <c r="L5" s="73" t="s">
        <v>275</v>
      </c>
      <c r="M5" s="56" t="s">
        <v>263</v>
      </c>
      <c r="N5" s="70">
        <v>-1.109</v>
      </c>
      <c r="O5" s="32"/>
    </row>
    <row r="6" spans="2:18" ht="12.75" customHeight="1" x14ac:dyDescent="0.2">
      <c r="B6" s="13" t="s">
        <v>124</v>
      </c>
      <c r="C6" s="19">
        <v>1</v>
      </c>
      <c r="D6" s="22">
        <v>6.51</v>
      </c>
      <c r="E6" s="22">
        <v>2.2000000000000002</v>
      </c>
      <c r="F6" s="9">
        <f>D6/E6</f>
        <v>2.9590909090909085</v>
      </c>
      <c r="G6" s="19">
        <v>64000</v>
      </c>
      <c r="H6" s="20">
        <f>G6/E6</f>
        <v>29090.909090909088</v>
      </c>
      <c r="I6" s="20">
        <f t="shared" ref="I6:I20" si="0">D6*H6</f>
        <v>189381.81818181815</v>
      </c>
      <c r="J6" s="9"/>
      <c r="K6" s="22">
        <v>1.36</v>
      </c>
      <c r="L6" s="22">
        <v>4</v>
      </c>
      <c r="M6" s="49">
        <v>534</v>
      </c>
      <c r="N6" s="58">
        <f t="shared" ref="N6:N11" si="1">$M$9*L6^-1.227</f>
        <v>467.50224981157777</v>
      </c>
      <c r="O6" s="71">
        <f>M6-N6</f>
        <v>66.497750188422231</v>
      </c>
      <c r="P6" s="74">
        <f>(K6/(9.81*L6))*100</f>
        <v>3.4658511722731906</v>
      </c>
      <c r="R6" s="13" t="s">
        <v>321</v>
      </c>
    </row>
    <row r="7" spans="2:18" ht="12.75" customHeight="1" x14ac:dyDescent="0.2">
      <c r="B7" s="13" t="s">
        <v>120</v>
      </c>
      <c r="C7" s="19">
        <v>1</v>
      </c>
      <c r="D7" s="22">
        <v>16.5</v>
      </c>
      <c r="E7" s="22">
        <v>3.2</v>
      </c>
      <c r="F7" s="9">
        <f t="shared" ref="F7:F20" si="2">D7/E7</f>
        <v>5.15625</v>
      </c>
      <c r="G7" s="59">
        <f>G6</f>
        <v>64000</v>
      </c>
      <c r="H7" s="20">
        <f t="shared" ref="H7:H20" si="3">G7/E7</f>
        <v>20000</v>
      </c>
      <c r="I7" s="20">
        <f t="shared" si="0"/>
        <v>330000</v>
      </c>
      <c r="J7" s="9"/>
      <c r="K7" s="22">
        <v>1.36</v>
      </c>
      <c r="L7" s="22">
        <v>2</v>
      </c>
      <c r="M7" s="49">
        <v>1190</v>
      </c>
      <c r="N7" s="58">
        <f t="shared" si="1"/>
        <v>1094.3279961315702</v>
      </c>
      <c r="O7" s="71">
        <f t="shared" ref="O7" si="4">M7-N7</f>
        <v>95.672003868429783</v>
      </c>
      <c r="P7" s="74">
        <f t="shared" ref="P7:P11" si="5">(K7/(9.81*L7))*100</f>
        <v>6.9317023445463812</v>
      </c>
      <c r="R7" s="13" t="s">
        <v>322</v>
      </c>
    </row>
    <row r="8" spans="2:18" ht="12.75" customHeight="1" x14ac:dyDescent="0.2">
      <c r="B8" s="13" t="s">
        <v>123</v>
      </c>
      <c r="C8" s="19">
        <v>1</v>
      </c>
      <c r="D8" s="22">
        <v>26</v>
      </c>
      <c r="E8" s="22">
        <v>4.5</v>
      </c>
      <c r="F8" s="9">
        <f t="shared" si="2"/>
        <v>5.7777777777777777</v>
      </c>
      <c r="G8" s="59">
        <f t="shared" ref="G8:G21" si="6">G7</f>
        <v>64000</v>
      </c>
      <c r="H8" s="20">
        <f t="shared" si="3"/>
        <v>14222.222222222223</v>
      </c>
      <c r="I8" s="20">
        <f t="shared" si="0"/>
        <v>369777.77777777781</v>
      </c>
      <c r="J8" s="9"/>
      <c r="K8" s="22">
        <v>1.36</v>
      </c>
      <c r="L8" s="22">
        <v>1.1000000000000001</v>
      </c>
      <c r="M8" s="49">
        <v>2610</v>
      </c>
      <c r="N8" s="58">
        <f t="shared" si="1"/>
        <v>2278.885420177287</v>
      </c>
      <c r="O8" s="71">
        <f>M8-N8</f>
        <v>331.11457982271304</v>
      </c>
      <c r="P8" s="74">
        <f t="shared" si="5"/>
        <v>12.60309517190251</v>
      </c>
      <c r="R8" s="13" t="s">
        <v>323</v>
      </c>
    </row>
    <row r="9" spans="2:18" ht="12.75" customHeight="1" x14ac:dyDescent="0.2">
      <c r="B9" s="13" t="s">
        <v>122</v>
      </c>
      <c r="C9" s="19">
        <v>1</v>
      </c>
      <c r="D9" s="22">
        <v>4.6399999999999997</v>
      </c>
      <c r="E9" s="22">
        <v>2</v>
      </c>
      <c r="F9" s="9">
        <f t="shared" si="2"/>
        <v>2.3199999999999998</v>
      </c>
      <c r="G9" s="59">
        <f t="shared" si="6"/>
        <v>64000</v>
      </c>
      <c r="H9" s="20">
        <f t="shared" si="3"/>
        <v>32000</v>
      </c>
      <c r="I9" s="20">
        <f t="shared" si="0"/>
        <v>148480</v>
      </c>
      <c r="J9" s="9"/>
      <c r="K9" s="22">
        <v>1.36</v>
      </c>
      <c r="L9" s="22">
        <v>1</v>
      </c>
      <c r="M9" s="72">
        <v>2561.6</v>
      </c>
      <c r="N9" s="58">
        <f t="shared" si="1"/>
        <v>2561.6</v>
      </c>
      <c r="O9" s="71">
        <f t="shared" ref="O9:O10" si="7">M9-N9</f>
        <v>0</v>
      </c>
      <c r="P9" s="74">
        <f t="shared" si="5"/>
        <v>13.863404689092762</v>
      </c>
      <c r="R9" s="13" t="s">
        <v>324</v>
      </c>
    </row>
    <row r="10" spans="2:18" ht="12.75" customHeight="1" x14ac:dyDescent="0.3">
      <c r="B10" s="13" t="s">
        <v>244</v>
      </c>
      <c r="C10" s="19">
        <v>1</v>
      </c>
      <c r="D10" s="22">
        <v>24.6</v>
      </c>
      <c r="E10" s="22">
        <v>3.4</v>
      </c>
      <c r="F10" s="9">
        <f t="shared" si="2"/>
        <v>7.2352941176470598</v>
      </c>
      <c r="G10" s="59">
        <f t="shared" si="6"/>
        <v>64000</v>
      </c>
      <c r="H10" s="20">
        <f t="shared" si="3"/>
        <v>18823.529411764706</v>
      </c>
      <c r="I10" s="20">
        <f t="shared" si="0"/>
        <v>463058.82352941181</v>
      </c>
      <c r="J10" s="9"/>
      <c r="K10" s="22">
        <v>1.36</v>
      </c>
      <c r="L10" s="22">
        <v>0.9</v>
      </c>
      <c r="M10" s="49">
        <v>2770</v>
      </c>
      <c r="N10" s="58">
        <f t="shared" si="1"/>
        <v>2915.1154251207613</v>
      </c>
      <c r="O10" s="71">
        <f t="shared" si="7"/>
        <v>-145.1154251207613</v>
      </c>
      <c r="P10" s="74">
        <f t="shared" si="5"/>
        <v>15.403782987880849</v>
      </c>
      <c r="R10" s="2"/>
    </row>
    <row r="11" spans="2:18" ht="12.75" customHeight="1" x14ac:dyDescent="0.2">
      <c r="B11" s="13" t="s">
        <v>121</v>
      </c>
      <c r="C11" s="19">
        <v>1</v>
      </c>
      <c r="D11" s="22">
        <v>20.399999999999999</v>
      </c>
      <c r="E11" s="22">
        <v>2.8</v>
      </c>
      <c r="F11" s="9">
        <f t="shared" si="2"/>
        <v>7.2857142857142856</v>
      </c>
      <c r="G11" s="59">
        <f t="shared" si="6"/>
        <v>64000</v>
      </c>
      <c r="H11" s="20">
        <f t="shared" si="3"/>
        <v>22857.142857142859</v>
      </c>
      <c r="I11" s="20">
        <f t="shared" si="0"/>
        <v>466285.71428571426</v>
      </c>
      <c r="J11" s="9"/>
      <c r="K11" s="22">
        <v>1.36</v>
      </c>
      <c r="L11" s="22">
        <v>0.65</v>
      </c>
      <c r="M11" s="49">
        <v>3900</v>
      </c>
      <c r="N11" s="58">
        <f t="shared" si="1"/>
        <v>4345.7688835687122</v>
      </c>
      <c r="O11" s="71">
        <f t="shared" ref="O11" si="8">M11-N11</f>
        <v>-445.76888356871223</v>
      </c>
      <c r="P11" s="74">
        <f t="shared" si="5"/>
        <v>21.328314906296555</v>
      </c>
      <c r="R11" s="13" t="s">
        <v>325</v>
      </c>
    </row>
    <row r="12" spans="2:18" ht="12.75" customHeight="1" x14ac:dyDescent="0.3">
      <c r="B12" s="13" t="s">
        <v>73</v>
      </c>
      <c r="C12" s="19">
        <v>1</v>
      </c>
      <c r="D12" s="22">
        <v>23.7</v>
      </c>
      <c r="E12" s="22">
        <v>4.0999999999999996</v>
      </c>
      <c r="F12" s="9">
        <f t="shared" si="2"/>
        <v>5.7804878048780495</v>
      </c>
      <c r="G12" s="59">
        <f t="shared" si="6"/>
        <v>64000</v>
      </c>
      <c r="H12" s="20">
        <f t="shared" si="3"/>
        <v>15609.756097560978</v>
      </c>
      <c r="I12" s="20">
        <f t="shared" si="0"/>
        <v>369951.21951219515</v>
      </c>
      <c r="J12" s="9"/>
      <c r="K12" s="9"/>
      <c r="R12" s="13" t="s">
        <v>326</v>
      </c>
    </row>
    <row r="13" spans="2:18" ht="12.75" customHeight="1" x14ac:dyDescent="0.2">
      <c r="B13" s="13" t="s">
        <v>79</v>
      </c>
      <c r="C13" s="19">
        <v>1</v>
      </c>
      <c r="D13" s="22">
        <v>14.4</v>
      </c>
      <c r="E13" s="22">
        <v>7.1</v>
      </c>
      <c r="F13" s="9">
        <f t="shared" si="2"/>
        <v>2.028169014084507</v>
      </c>
      <c r="G13" s="59">
        <f t="shared" si="6"/>
        <v>64000</v>
      </c>
      <c r="H13" s="20">
        <f t="shared" si="3"/>
        <v>9014.0845070422547</v>
      </c>
      <c r="I13" s="20">
        <f t="shared" si="0"/>
        <v>129802.81690140847</v>
      </c>
      <c r="J13" s="9"/>
      <c r="K13" s="22">
        <v>1</v>
      </c>
      <c r="L13" s="22">
        <v>1</v>
      </c>
      <c r="M13" s="49">
        <v>100</v>
      </c>
      <c r="N13" s="58">
        <f t="shared" ref="N13" si="9">$M$9*L13^-1.227</f>
        <v>2561.6</v>
      </c>
      <c r="O13" s="71">
        <f t="shared" ref="O13" si="10">M13-N13</f>
        <v>-2461.6</v>
      </c>
      <c r="P13" s="74">
        <f t="shared" ref="P13" si="11">(K13/(9.81*L13))*100</f>
        <v>10.19367991845056</v>
      </c>
      <c r="R13" s="13" t="s">
        <v>327</v>
      </c>
    </row>
    <row r="14" spans="2:18" ht="12.75" customHeight="1" x14ac:dyDescent="0.2">
      <c r="B14" s="13" t="s">
        <v>94</v>
      </c>
      <c r="C14" s="19">
        <v>1</v>
      </c>
      <c r="D14" s="22">
        <v>16.2</v>
      </c>
      <c r="E14" s="22">
        <v>7.6</v>
      </c>
      <c r="F14" s="9">
        <f t="shared" si="2"/>
        <v>2.1315789473684212</v>
      </c>
      <c r="G14" s="59">
        <f t="shared" si="6"/>
        <v>64000</v>
      </c>
      <c r="H14" s="20">
        <f t="shared" si="3"/>
        <v>8421.0526315789484</v>
      </c>
      <c r="I14" s="20">
        <f t="shared" si="0"/>
        <v>136421.05263157896</v>
      </c>
      <c r="J14" s="9"/>
      <c r="K14" s="9"/>
      <c r="L14" s="44"/>
      <c r="M14" s="12"/>
      <c r="N14" s="11"/>
      <c r="O14" s="11"/>
    </row>
    <row r="15" spans="2:18" ht="12.75" customHeight="1" x14ac:dyDescent="0.2">
      <c r="B15" s="13" t="s">
        <v>77</v>
      </c>
      <c r="C15" s="19">
        <v>1</v>
      </c>
      <c r="D15" s="22">
        <v>51.3</v>
      </c>
      <c r="E15" s="22">
        <v>8.4</v>
      </c>
      <c r="F15" s="9">
        <f t="shared" si="2"/>
        <v>6.1071428571428568</v>
      </c>
      <c r="G15" s="59">
        <f t="shared" si="6"/>
        <v>64000</v>
      </c>
      <c r="H15" s="20">
        <f t="shared" si="3"/>
        <v>7619.0476190476184</v>
      </c>
      <c r="I15" s="20">
        <f t="shared" si="0"/>
        <v>390857.14285714278</v>
      </c>
      <c r="J15" s="9"/>
      <c r="K15" s="9"/>
      <c r="L15" s="44"/>
      <c r="M15" s="12"/>
      <c r="N15" s="11"/>
      <c r="O15" s="11"/>
    </row>
    <row r="16" spans="2:18" ht="12.75" customHeight="1" x14ac:dyDescent="0.2">
      <c r="B16" s="13" t="s">
        <v>70</v>
      </c>
      <c r="C16" s="19">
        <v>1</v>
      </c>
      <c r="D16" s="22">
        <v>8.11</v>
      </c>
      <c r="E16" s="22">
        <v>2.17</v>
      </c>
      <c r="F16" s="9">
        <f t="shared" si="2"/>
        <v>3.7373271889400921</v>
      </c>
      <c r="G16" s="59">
        <f t="shared" si="6"/>
        <v>64000</v>
      </c>
      <c r="H16" s="20">
        <f t="shared" si="3"/>
        <v>29493.087557603689</v>
      </c>
      <c r="I16" s="20">
        <f t="shared" si="0"/>
        <v>239188.9400921659</v>
      </c>
      <c r="J16" s="9"/>
      <c r="K16" s="9"/>
      <c r="L16" s="44"/>
      <c r="M16" s="12"/>
      <c r="N16" s="11"/>
      <c r="O16" s="11"/>
    </row>
    <row r="17" spans="2:15" ht="12.75" customHeight="1" x14ac:dyDescent="0.2">
      <c r="B17" s="13" t="s">
        <v>269</v>
      </c>
      <c r="C17" s="19">
        <v>1</v>
      </c>
      <c r="D17" s="22">
        <v>8.07</v>
      </c>
      <c r="E17" s="22">
        <v>3.5</v>
      </c>
      <c r="F17" s="9">
        <f t="shared" si="2"/>
        <v>2.3057142857142856</v>
      </c>
      <c r="G17" s="59">
        <f t="shared" si="6"/>
        <v>64000</v>
      </c>
      <c r="H17" s="20">
        <f t="shared" si="3"/>
        <v>18285.714285714286</v>
      </c>
      <c r="I17" s="20">
        <f t="shared" si="0"/>
        <v>147565.71428571429</v>
      </c>
      <c r="J17" s="9"/>
      <c r="K17" s="9"/>
      <c r="L17" s="44"/>
      <c r="M17" s="12"/>
      <c r="N17" s="11"/>
      <c r="O17" s="11"/>
    </row>
    <row r="18" spans="2:15" ht="12.75" customHeight="1" x14ac:dyDescent="0.2">
      <c r="B18" s="13" t="s">
        <v>270</v>
      </c>
      <c r="C18" s="19">
        <v>1</v>
      </c>
      <c r="D18" s="22">
        <v>5</v>
      </c>
      <c r="E18" s="22">
        <v>1.5</v>
      </c>
      <c r="F18" s="9">
        <f t="shared" si="2"/>
        <v>3.3333333333333335</v>
      </c>
      <c r="G18" s="59">
        <f t="shared" si="6"/>
        <v>64000</v>
      </c>
      <c r="H18" s="20">
        <f t="shared" si="3"/>
        <v>42666.666666666664</v>
      </c>
      <c r="I18" s="20">
        <f t="shared" si="0"/>
        <v>213333.33333333331</v>
      </c>
      <c r="J18" s="9"/>
      <c r="K18" s="9"/>
      <c r="L18" s="44"/>
      <c r="M18" s="12"/>
      <c r="N18" s="11"/>
      <c r="O18" s="11"/>
    </row>
    <row r="19" spans="2:15" ht="12.75" customHeight="1" x14ac:dyDescent="0.2">
      <c r="B19" s="13" t="s">
        <v>86</v>
      </c>
      <c r="C19" s="19">
        <v>1</v>
      </c>
      <c r="D19" s="22">
        <v>30</v>
      </c>
      <c r="E19" s="22">
        <v>20</v>
      </c>
      <c r="F19" s="9">
        <f t="shared" si="2"/>
        <v>1.5</v>
      </c>
      <c r="G19" s="59">
        <f t="shared" si="6"/>
        <v>64000</v>
      </c>
      <c r="H19" s="20">
        <f t="shared" si="3"/>
        <v>3200</v>
      </c>
      <c r="I19" s="20">
        <f t="shared" si="0"/>
        <v>96000</v>
      </c>
      <c r="J19" s="9"/>
      <c r="K19" s="9"/>
      <c r="L19" s="67"/>
    </row>
    <row r="20" spans="2:15" ht="12.75" customHeight="1" x14ac:dyDescent="0.2">
      <c r="B20" s="13" t="s">
        <v>271</v>
      </c>
      <c r="C20" s="19">
        <v>1</v>
      </c>
      <c r="D20" s="22">
        <v>5.38</v>
      </c>
      <c r="E20" s="22">
        <v>2</v>
      </c>
      <c r="F20" s="9">
        <f t="shared" si="2"/>
        <v>2.69</v>
      </c>
      <c r="G20" s="59">
        <f t="shared" si="6"/>
        <v>64000</v>
      </c>
      <c r="H20" s="20">
        <f t="shared" si="3"/>
        <v>32000</v>
      </c>
      <c r="I20" s="20">
        <f t="shared" si="0"/>
        <v>172160</v>
      </c>
      <c r="J20" s="9"/>
      <c r="K20" s="9"/>
      <c r="L20" s="67"/>
    </row>
    <row r="21" spans="2:15" ht="12.75" customHeight="1" x14ac:dyDescent="0.25">
      <c r="B21" s="13" t="s">
        <v>271</v>
      </c>
      <c r="C21" s="19">
        <v>1</v>
      </c>
      <c r="D21" s="22">
        <v>100</v>
      </c>
      <c r="E21" s="22">
        <v>1</v>
      </c>
      <c r="F21" s="9">
        <f t="shared" ref="F21" si="12">D21/E21</f>
        <v>100</v>
      </c>
      <c r="G21" s="59">
        <f t="shared" si="6"/>
        <v>64000</v>
      </c>
      <c r="H21" s="20">
        <f t="shared" ref="H21" si="13">G21/E21</f>
        <v>64000</v>
      </c>
      <c r="I21" s="20">
        <f t="shared" ref="I21" si="14">D21*H21</f>
        <v>6400000</v>
      </c>
      <c r="J21" s="4" t="s">
        <v>510</v>
      </c>
      <c r="K21" s="9"/>
      <c r="L21" s="67"/>
    </row>
    <row r="22" spans="2:15" ht="12.75" customHeight="1" x14ac:dyDescent="0.2">
      <c r="J22" s="9"/>
      <c r="K22" s="9"/>
      <c r="L22" s="67"/>
    </row>
    <row r="23" spans="2:15" ht="12.75" customHeight="1" x14ac:dyDescent="0.2">
      <c r="J23" s="9"/>
      <c r="K23" s="9"/>
      <c r="L23" s="67"/>
    </row>
    <row r="24" spans="2:15" ht="12.75" customHeight="1" x14ac:dyDescent="0.2">
      <c r="J24" s="9"/>
      <c r="K24" s="9"/>
      <c r="L24" s="67"/>
    </row>
    <row r="26" spans="2:15" ht="12.75" customHeight="1" x14ac:dyDescent="0.25">
      <c r="B26" s="9" t="s">
        <v>276</v>
      </c>
    </row>
  </sheetData>
  <sortState ref="L4:M6">
    <sortCondition ref="L4"/>
  </sortState>
  <conditionalFormatting sqref="B4:I5">
    <cfRule type="expression" dxfId="2" priority="2" stopIfTrue="1">
      <formula>OR(ISBLANK(B4), ISNUMBER(B4), ISTEXT(B4))</formula>
    </cfRule>
  </conditionalFormatting>
  <conditionalFormatting sqref="L4:M5 O4:O5 N4">
    <cfRule type="expression" dxfId="1" priority="3" stopIfTrue="1">
      <formula>OR(ISBLANK(L4), ISNUMBER(L4), ISTEXT(L4))</formula>
    </cfRule>
  </conditionalFormatting>
  <conditionalFormatting sqref="K4:K5">
    <cfRule type="expression" dxfId="0" priority="1" stopIfTrue="1">
      <formula>OR(ISBLANK(K4), ISNUMBER(K4), ISTEXT(K4))</formula>
    </cfRule>
  </conditionalFormatting>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11"/>
  <sheetViews>
    <sheetView workbookViewId="0"/>
  </sheetViews>
  <sheetFormatPr defaultRowHeight="15" x14ac:dyDescent="0.25"/>
  <sheetData>
    <row r="5" spans="2:8" x14ac:dyDescent="0.3">
      <c r="C5" s="1" t="s">
        <v>405</v>
      </c>
      <c r="D5" s="1" t="s">
        <v>404</v>
      </c>
      <c r="E5" s="1"/>
    </row>
    <row r="6" spans="2:8" x14ac:dyDescent="0.25">
      <c r="B6" t="s">
        <v>199</v>
      </c>
      <c r="C6" s="1">
        <v>8000</v>
      </c>
      <c r="D6" s="1">
        <v>320000</v>
      </c>
      <c r="E6" s="1">
        <f>D6/C6</f>
        <v>40</v>
      </c>
    </row>
    <row r="9" spans="2:8" x14ac:dyDescent="0.3">
      <c r="H9">
        <v>725</v>
      </c>
    </row>
    <row r="10" spans="2:8" x14ac:dyDescent="0.3">
      <c r="H10">
        <v>360</v>
      </c>
    </row>
    <row r="11" spans="2:8" x14ac:dyDescent="0.3">
      <c r="H11">
        <f>SUM(H9:H10)</f>
        <v>1085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heetViews>
  <sheetFormatPr defaultRowHeight="15" x14ac:dyDescent="0.25"/>
  <cols>
    <col min="1" max="1" width="9.140625" style="86"/>
    <col min="4" max="4" width="9.140625" style="2"/>
  </cols>
  <sheetData>
    <row r="1" spans="1:6" x14ac:dyDescent="0.25">
      <c r="A1" s="7">
        <v>28</v>
      </c>
      <c r="B1" s="84">
        <v>56</v>
      </c>
      <c r="C1" s="89">
        <f>B1-A1</f>
        <v>28</v>
      </c>
      <c r="E1" s="2"/>
      <c r="F1" s="2"/>
    </row>
    <row r="2" spans="1:6" x14ac:dyDescent="0.25">
      <c r="A2" s="88">
        <f>A1-A3</f>
        <v>0</v>
      </c>
      <c r="B2" s="2"/>
      <c r="C2" s="2"/>
      <c r="E2" s="2"/>
      <c r="F2" s="2"/>
    </row>
    <row r="3" spans="1:6" x14ac:dyDescent="0.25">
      <c r="A3" s="88">
        <f>SUM(A5:A61)</f>
        <v>28</v>
      </c>
      <c r="B3" s="2"/>
      <c r="C3" s="2"/>
      <c r="E3" s="2"/>
      <c r="F3" s="2"/>
    </row>
    <row r="4" spans="1:6" x14ac:dyDescent="0.25">
      <c r="A4" s="87"/>
      <c r="B4" s="2"/>
      <c r="C4" s="2"/>
      <c r="E4" s="2"/>
      <c r="F4" s="2"/>
    </row>
    <row r="5" spans="1:6" x14ac:dyDescent="0.25">
      <c r="A5" s="7">
        <v>1</v>
      </c>
      <c r="B5" s="4" t="s">
        <v>335</v>
      </c>
      <c r="C5" s="2"/>
      <c r="D5" s="4" t="s">
        <v>351</v>
      </c>
      <c r="E5" s="2"/>
      <c r="F5" s="2"/>
    </row>
    <row r="6" spans="1:6" x14ac:dyDescent="0.25">
      <c r="A6" s="7">
        <v>1</v>
      </c>
      <c r="B6" s="4" t="s">
        <v>336</v>
      </c>
      <c r="C6" s="2"/>
      <c r="D6" s="4" t="s">
        <v>351</v>
      </c>
      <c r="E6" s="2"/>
      <c r="F6" s="2"/>
    </row>
    <row r="7" spans="1:6" x14ac:dyDescent="0.25">
      <c r="A7" s="7">
        <v>1</v>
      </c>
      <c r="B7" s="4" t="s">
        <v>337</v>
      </c>
      <c r="C7" s="2"/>
      <c r="D7" s="4" t="s">
        <v>354</v>
      </c>
      <c r="E7" s="2"/>
      <c r="F7" s="2"/>
    </row>
    <row r="8" spans="1:6" x14ac:dyDescent="0.25">
      <c r="A8" s="7">
        <v>1</v>
      </c>
      <c r="B8" s="4" t="s">
        <v>341</v>
      </c>
      <c r="C8" s="2"/>
      <c r="D8" s="4" t="s">
        <v>354</v>
      </c>
      <c r="E8" s="2"/>
      <c r="F8" s="2"/>
    </row>
    <row r="9" spans="1:6" x14ac:dyDescent="0.25">
      <c r="A9" s="7">
        <v>1</v>
      </c>
      <c r="B9" s="4" t="s">
        <v>342</v>
      </c>
      <c r="C9" s="2"/>
      <c r="D9" s="4" t="s">
        <v>351</v>
      </c>
      <c r="E9" s="2"/>
      <c r="F9" s="2"/>
    </row>
    <row r="10" spans="1:6" x14ac:dyDescent="0.25">
      <c r="A10" s="7">
        <v>1</v>
      </c>
      <c r="B10" s="4" t="s">
        <v>343</v>
      </c>
      <c r="C10" s="2"/>
      <c r="D10" s="4" t="s">
        <v>351</v>
      </c>
      <c r="E10" s="2"/>
      <c r="F10" s="2"/>
    </row>
    <row r="11" spans="1:6" x14ac:dyDescent="0.25">
      <c r="A11" s="7">
        <v>1</v>
      </c>
      <c r="B11" s="4" t="s">
        <v>344</v>
      </c>
      <c r="C11" s="2"/>
      <c r="D11" s="4" t="s">
        <v>351</v>
      </c>
      <c r="E11" s="2"/>
      <c r="F11" s="2"/>
    </row>
    <row r="12" spans="1:6" x14ac:dyDescent="0.25">
      <c r="A12" s="7">
        <v>1</v>
      </c>
      <c r="B12" s="4" t="s">
        <v>345</v>
      </c>
      <c r="C12" s="2"/>
      <c r="D12" s="4" t="s">
        <v>351</v>
      </c>
      <c r="E12" s="2"/>
      <c r="F12" s="2"/>
    </row>
    <row r="13" spans="1:6" x14ac:dyDescent="0.25">
      <c r="A13" s="7">
        <v>1</v>
      </c>
      <c r="B13" s="4" t="s">
        <v>346</v>
      </c>
      <c r="C13" s="2"/>
      <c r="D13" s="4" t="s">
        <v>354</v>
      </c>
      <c r="E13" s="2"/>
      <c r="F13" s="2"/>
    </row>
    <row r="14" spans="1:6" x14ac:dyDescent="0.25">
      <c r="A14" s="7">
        <v>0</v>
      </c>
      <c r="B14" s="4" t="s">
        <v>347</v>
      </c>
      <c r="C14" s="2"/>
      <c r="D14" s="4" t="s">
        <v>348</v>
      </c>
      <c r="E14" s="2"/>
      <c r="F14" s="2"/>
    </row>
    <row r="15" spans="1:6" x14ac:dyDescent="0.25">
      <c r="A15" s="7">
        <v>1</v>
      </c>
      <c r="B15" s="4" t="s">
        <v>349</v>
      </c>
      <c r="C15" s="2"/>
      <c r="D15" s="4" t="s">
        <v>351</v>
      </c>
      <c r="E15" s="2"/>
      <c r="F15" s="2"/>
    </row>
    <row r="16" spans="1:6" x14ac:dyDescent="0.25">
      <c r="A16" s="7">
        <v>1</v>
      </c>
      <c r="B16" s="4" t="s">
        <v>175</v>
      </c>
      <c r="C16" s="2"/>
      <c r="D16" s="4" t="s">
        <v>350</v>
      </c>
      <c r="E16" s="2"/>
      <c r="F16" s="2"/>
    </row>
    <row r="17" spans="1:6" x14ac:dyDescent="0.25">
      <c r="A17" s="7">
        <v>1</v>
      </c>
      <c r="B17" s="4" t="s">
        <v>352</v>
      </c>
      <c r="C17" s="2"/>
      <c r="D17" s="4" t="s">
        <v>350</v>
      </c>
      <c r="E17" s="2"/>
      <c r="F17" s="2"/>
    </row>
    <row r="18" spans="1:6" x14ac:dyDescent="0.25">
      <c r="A18" s="7">
        <v>12</v>
      </c>
      <c r="B18" s="4" t="s">
        <v>353</v>
      </c>
      <c r="C18" s="2"/>
      <c r="E18" s="2"/>
      <c r="F18" s="2"/>
    </row>
    <row r="19" spans="1:6" x14ac:dyDescent="0.25">
      <c r="A19" s="7">
        <v>1</v>
      </c>
      <c r="B19" s="4" t="s">
        <v>155</v>
      </c>
      <c r="C19" s="2"/>
      <c r="D19" s="4" t="s">
        <v>354</v>
      </c>
      <c r="E19" s="2"/>
      <c r="F19" s="2"/>
    </row>
    <row r="20" spans="1:6" x14ac:dyDescent="0.25">
      <c r="A20" s="7">
        <v>1</v>
      </c>
      <c r="B20" s="4" t="s">
        <v>355</v>
      </c>
      <c r="C20" s="2"/>
      <c r="D20" s="4" t="s">
        <v>350</v>
      </c>
    </row>
    <row r="21" spans="1:6" x14ac:dyDescent="0.25">
      <c r="A21" s="7">
        <v>1</v>
      </c>
      <c r="B21" s="4" t="s">
        <v>356</v>
      </c>
      <c r="C21" s="2"/>
      <c r="D21" s="4" t="s">
        <v>350</v>
      </c>
    </row>
    <row r="22" spans="1:6" x14ac:dyDescent="0.25">
      <c r="A22" s="7">
        <v>1</v>
      </c>
      <c r="B22" s="4" t="s">
        <v>357</v>
      </c>
      <c r="C22" s="2"/>
      <c r="D22" s="4" t="s">
        <v>351</v>
      </c>
    </row>
    <row r="23" spans="1:6" x14ac:dyDescent="0.25">
      <c r="A23" s="7">
        <v>0</v>
      </c>
      <c r="B23" s="2"/>
      <c r="C23" s="2"/>
    </row>
    <row r="24" spans="1:6" x14ac:dyDescent="0.25">
      <c r="A24" s="7">
        <v>0</v>
      </c>
      <c r="B24" s="2"/>
      <c r="C24" s="2"/>
    </row>
    <row r="25" spans="1:6" x14ac:dyDescent="0.25">
      <c r="A25" s="7">
        <v>0</v>
      </c>
    </row>
    <row r="26" spans="1:6" x14ac:dyDescent="0.25">
      <c r="A26" s="7">
        <v>0</v>
      </c>
    </row>
    <row r="27" spans="1:6" x14ac:dyDescent="0.25">
      <c r="A27" s="7">
        <v>0</v>
      </c>
    </row>
    <row r="28" spans="1:6" x14ac:dyDescent="0.25">
      <c r="A28" s="7">
        <v>0</v>
      </c>
    </row>
    <row r="29" spans="1:6" x14ac:dyDescent="0.25">
      <c r="A29" s="7">
        <v>0</v>
      </c>
    </row>
    <row r="30" spans="1:6" x14ac:dyDescent="0.25">
      <c r="A30" s="7">
        <v>0</v>
      </c>
    </row>
    <row r="31" spans="1:6" x14ac:dyDescent="0.25">
      <c r="A31" s="7">
        <v>0</v>
      </c>
    </row>
    <row r="32" spans="1:6" x14ac:dyDescent="0.25">
      <c r="A32" s="7">
        <v>0</v>
      </c>
    </row>
    <row r="33" spans="1:1" x14ac:dyDescent="0.25">
      <c r="A33" s="7">
        <v>0</v>
      </c>
    </row>
    <row r="34" spans="1:1" x14ac:dyDescent="0.25">
      <c r="A34" s="7">
        <v>0</v>
      </c>
    </row>
    <row r="35" spans="1:1" x14ac:dyDescent="0.25">
      <c r="A35" s="7">
        <v>0</v>
      </c>
    </row>
    <row r="36" spans="1:1" x14ac:dyDescent="0.25">
      <c r="A36" s="7">
        <v>0</v>
      </c>
    </row>
    <row r="37" spans="1:1" x14ac:dyDescent="0.25">
      <c r="A37" s="7">
        <v>0</v>
      </c>
    </row>
    <row r="38" spans="1:1" x14ac:dyDescent="0.25">
      <c r="A38" s="7">
        <v>0</v>
      </c>
    </row>
    <row r="39" spans="1:1" x14ac:dyDescent="0.25">
      <c r="A39" s="7">
        <v>0</v>
      </c>
    </row>
    <row r="40" spans="1:1" x14ac:dyDescent="0.25">
      <c r="A40" s="7">
        <v>0</v>
      </c>
    </row>
    <row r="41" spans="1:1" x14ac:dyDescent="0.25">
      <c r="A41" s="7">
        <v>0</v>
      </c>
    </row>
    <row r="42" spans="1:1" x14ac:dyDescent="0.25">
      <c r="A42" s="7">
        <v>0</v>
      </c>
    </row>
    <row r="43" spans="1:1" x14ac:dyDescent="0.25">
      <c r="A43" s="7">
        <v>0</v>
      </c>
    </row>
    <row r="44" spans="1:1" x14ac:dyDescent="0.25">
      <c r="A44" s="7">
        <v>0</v>
      </c>
    </row>
    <row r="45" spans="1:1" x14ac:dyDescent="0.25">
      <c r="A45" s="7">
        <v>0</v>
      </c>
    </row>
    <row r="46" spans="1:1" x14ac:dyDescent="0.25">
      <c r="A46" s="7">
        <v>0</v>
      </c>
    </row>
    <row r="47" spans="1:1" x14ac:dyDescent="0.25">
      <c r="A47" s="7">
        <v>0</v>
      </c>
    </row>
    <row r="48" spans="1:1" x14ac:dyDescent="0.25">
      <c r="A48" s="7">
        <v>0</v>
      </c>
    </row>
    <row r="49" spans="1:1" x14ac:dyDescent="0.25">
      <c r="A49" s="7">
        <v>0</v>
      </c>
    </row>
    <row r="50" spans="1:1" x14ac:dyDescent="0.25">
      <c r="A50" s="7">
        <v>0</v>
      </c>
    </row>
    <row r="51" spans="1:1" x14ac:dyDescent="0.25">
      <c r="A51" s="7">
        <v>0</v>
      </c>
    </row>
    <row r="52" spans="1:1" x14ac:dyDescent="0.25">
      <c r="A52" s="7">
        <v>0</v>
      </c>
    </row>
    <row r="53" spans="1:1" x14ac:dyDescent="0.25">
      <c r="A53" s="7">
        <v>0</v>
      </c>
    </row>
    <row r="54" spans="1:1" x14ac:dyDescent="0.25">
      <c r="A54" s="7">
        <v>0</v>
      </c>
    </row>
    <row r="55" spans="1:1" x14ac:dyDescent="0.25">
      <c r="A55" s="7">
        <v>0</v>
      </c>
    </row>
    <row r="56" spans="1:1" x14ac:dyDescent="0.25">
      <c r="A56" s="7">
        <v>0</v>
      </c>
    </row>
    <row r="57" spans="1:1" x14ac:dyDescent="0.25">
      <c r="A57" s="7">
        <v>0</v>
      </c>
    </row>
    <row r="58" spans="1:1" x14ac:dyDescent="0.25">
      <c r="A58" s="7">
        <v>0</v>
      </c>
    </row>
    <row r="59" spans="1:1" x14ac:dyDescent="0.25">
      <c r="A59" s="7">
        <v>0</v>
      </c>
    </row>
    <row r="60" spans="1:1" x14ac:dyDescent="0.25">
      <c r="A60" s="7">
        <v>0</v>
      </c>
    </row>
    <row r="61" spans="1:1" x14ac:dyDescent="0.25">
      <c r="A61" s="7">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38"/>
  <sheetViews>
    <sheetView topLeftCell="A12" workbookViewId="0"/>
  </sheetViews>
  <sheetFormatPr defaultRowHeight="15" x14ac:dyDescent="0.25"/>
  <cols>
    <col min="2" max="2" width="16" customWidth="1"/>
    <col min="3" max="3" width="16.140625" customWidth="1"/>
  </cols>
  <sheetData>
    <row r="5" spans="2:4" x14ac:dyDescent="0.25">
      <c r="B5" t="s">
        <v>407</v>
      </c>
    </row>
    <row r="6" spans="2:4" x14ac:dyDescent="0.25">
      <c r="B6" t="s">
        <v>408</v>
      </c>
    </row>
    <row r="12" spans="2:4" x14ac:dyDescent="0.25">
      <c r="B12" t="s">
        <v>411</v>
      </c>
      <c r="C12" t="s">
        <v>412</v>
      </c>
      <c r="D12" t="s">
        <v>413</v>
      </c>
    </row>
    <row r="13" spans="2:4" x14ac:dyDescent="0.25">
      <c r="B13" t="s">
        <v>414</v>
      </c>
    </row>
    <row r="14" spans="2:4" x14ac:dyDescent="0.25">
      <c r="B14" t="s">
        <v>415</v>
      </c>
    </row>
    <row r="19" spans="2:5" x14ac:dyDescent="0.25">
      <c r="B19" t="s">
        <v>228</v>
      </c>
      <c r="C19" t="s">
        <v>416</v>
      </c>
    </row>
    <row r="20" spans="2:5" x14ac:dyDescent="0.25">
      <c r="C20" t="s">
        <v>417</v>
      </c>
    </row>
    <row r="21" spans="2:5" x14ac:dyDescent="0.25">
      <c r="C21" t="s">
        <v>418</v>
      </c>
    </row>
    <row r="23" spans="2:5" x14ac:dyDescent="0.25">
      <c r="B23" s="90">
        <v>44760.907532638892</v>
      </c>
      <c r="C23" t="s">
        <v>419</v>
      </c>
    </row>
    <row r="24" spans="2:5" x14ac:dyDescent="0.25">
      <c r="B24" s="90">
        <v>44760.917570138889</v>
      </c>
      <c r="C24" t="s">
        <v>420</v>
      </c>
      <c r="E24">
        <f>MINUTE(B24-B$23)</f>
        <v>14</v>
      </c>
    </row>
    <row r="25" spans="2:5" x14ac:dyDescent="0.25">
      <c r="B25" s="90"/>
    </row>
    <row r="32" spans="2:5" x14ac:dyDescent="0.25">
      <c r="B32" s="90">
        <f ca="1">NOW()</f>
        <v>45376.868328472221</v>
      </c>
    </row>
    <row r="34" spans="2:5" x14ac:dyDescent="0.25">
      <c r="B34" t="s">
        <v>409</v>
      </c>
      <c r="C34" t="s">
        <v>410</v>
      </c>
    </row>
    <row r="36" spans="2:5" x14ac:dyDescent="0.25">
      <c r="B36" s="90">
        <v>44761.925168402777</v>
      </c>
      <c r="C36" t="s">
        <v>419</v>
      </c>
    </row>
    <row r="37" spans="2:5" x14ac:dyDescent="0.25">
      <c r="B37" s="90"/>
      <c r="C37" t="s">
        <v>420</v>
      </c>
      <c r="E37" t="e">
        <f>MINUTE(B37-B$23)</f>
        <v>#NUM!</v>
      </c>
    </row>
    <row r="38" spans="2:5" x14ac:dyDescent="0.25">
      <c r="B38" s="9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D10" sqref="D10"/>
    </sheetView>
  </sheetViews>
  <sheetFormatPr defaultRowHeight="15" x14ac:dyDescent="0.25"/>
  <sheetData>
    <row r="2" spans="2:4" x14ac:dyDescent="0.25">
      <c r="B2" t="s">
        <v>452</v>
      </c>
    </row>
    <row r="4" spans="2:4" x14ac:dyDescent="0.25">
      <c r="B4" t="s">
        <v>453</v>
      </c>
    </row>
    <row r="5" spans="2:4" x14ac:dyDescent="0.25">
      <c r="B5" t="s">
        <v>454</v>
      </c>
    </row>
    <row r="6" spans="2:4" x14ac:dyDescent="0.25">
      <c r="B6" t="s">
        <v>455</v>
      </c>
    </row>
    <row r="7" spans="2:4" x14ac:dyDescent="0.25">
      <c r="B7" t="s">
        <v>456</v>
      </c>
    </row>
    <row r="8" spans="2:4" x14ac:dyDescent="0.25">
      <c r="B8" t="s">
        <v>457</v>
      </c>
    </row>
    <row r="9" spans="2:4" x14ac:dyDescent="0.25">
      <c r="B9" t="s">
        <v>458</v>
      </c>
    </row>
    <row r="10" spans="2:4" x14ac:dyDescent="0.25">
      <c r="B10" t="s">
        <v>459</v>
      </c>
      <c r="D10" t="s">
        <v>476</v>
      </c>
    </row>
    <row r="15" spans="2:4" x14ac:dyDescent="0.25">
      <c r="B15" t="s">
        <v>450</v>
      </c>
    </row>
    <row r="18" spans="2:2" x14ac:dyDescent="0.25">
      <c r="B18" t="s">
        <v>451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E20"/>
  <sheetViews>
    <sheetView workbookViewId="0">
      <selection activeCell="D19" sqref="D19"/>
    </sheetView>
  </sheetViews>
  <sheetFormatPr defaultRowHeight="15" x14ac:dyDescent="0.25"/>
  <cols>
    <col min="5" max="5" width="10.85546875" bestFit="1" customWidth="1"/>
  </cols>
  <sheetData>
    <row r="7" spans="3:5" x14ac:dyDescent="0.25">
      <c r="C7" t="s">
        <v>477</v>
      </c>
    </row>
    <row r="8" spans="3:5" x14ac:dyDescent="0.25">
      <c r="C8" t="s">
        <v>478</v>
      </c>
    </row>
    <row r="9" spans="3:5" x14ac:dyDescent="0.25">
      <c r="C9" t="s">
        <v>479</v>
      </c>
    </row>
    <row r="13" spans="3:5" x14ac:dyDescent="0.25">
      <c r="E13" s="98"/>
    </row>
    <row r="14" spans="3:5" x14ac:dyDescent="0.25">
      <c r="E14" s="98">
        <v>18207901</v>
      </c>
    </row>
    <row r="15" spans="3:5" x14ac:dyDescent="0.25">
      <c r="E15" s="98">
        <f>E14/1000</f>
        <v>18207.901000000002</v>
      </c>
    </row>
    <row r="16" spans="3:5" x14ac:dyDescent="0.25">
      <c r="E16" s="98"/>
    </row>
    <row r="17" spans="5:5" x14ac:dyDescent="0.25">
      <c r="E17" s="98"/>
    </row>
    <row r="18" spans="5:5" x14ac:dyDescent="0.25">
      <c r="E18" s="98"/>
    </row>
    <row r="19" spans="5:5" x14ac:dyDescent="0.25">
      <c r="E19" s="98"/>
    </row>
    <row r="20" spans="5:5" x14ac:dyDescent="0.25">
      <c r="E20" s="9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86"/>
  <sheetViews>
    <sheetView showGridLines="0" zoomScale="80" zoomScaleNormal="80" workbookViewId="0">
      <pane xSplit="4" ySplit="2" topLeftCell="E397" activePane="bottomRight" state="frozen"/>
      <selection pane="topRight" activeCell="E1" sqref="E1"/>
      <selection pane="bottomLeft" activeCell="A3" sqref="A3"/>
      <selection pane="bottomRight" activeCell="D428" sqref="D427:E428"/>
    </sheetView>
  </sheetViews>
  <sheetFormatPr defaultColWidth="9.7109375" defaultRowHeight="12.75" customHeight="1" x14ac:dyDescent="0.2"/>
  <cols>
    <col min="1" max="1" width="3.7109375" style="28" customWidth="1"/>
    <col min="2" max="2" width="9.7109375" style="11" customWidth="1"/>
    <col min="3" max="5" width="9.7109375" style="9" customWidth="1"/>
    <col min="6" max="9" width="9.7109375" style="10" customWidth="1"/>
    <col min="10" max="14" width="9.7109375" style="9" customWidth="1"/>
    <col min="15" max="15" width="9.7109375" style="10" customWidth="1"/>
    <col min="16" max="26" width="9.7109375" style="9" customWidth="1"/>
    <col min="27" max="16384" width="9.7109375" style="9"/>
  </cols>
  <sheetData>
    <row r="1" spans="1:27" ht="12.75" customHeight="1" x14ac:dyDescent="0.2">
      <c r="B1" s="105">
        <f ca="1">NOW()</f>
        <v>45376.868328472221</v>
      </c>
      <c r="C1" s="80"/>
    </row>
    <row r="2" spans="1:27" s="11" customFormat="1" ht="12.75" customHeight="1" x14ac:dyDescent="0.2">
      <c r="A2" s="34"/>
      <c r="B2" s="94"/>
      <c r="C2" s="94"/>
      <c r="D2" s="94"/>
      <c r="E2" s="95"/>
      <c r="F2" s="12"/>
      <c r="H2" s="46"/>
      <c r="I2" s="12"/>
      <c r="J2" s="95"/>
      <c r="K2" s="12"/>
      <c r="L2" s="95"/>
      <c r="M2" s="12"/>
    </row>
    <row r="3" spans="1:27" ht="12.75" customHeight="1" x14ac:dyDescent="0.2">
      <c r="C3" s="11"/>
      <c r="D3" s="12"/>
      <c r="E3" s="11"/>
      <c r="F3" s="12"/>
    </row>
    <row r="4" spans="1:27" s="26" customFormat="1" ht="12.75" customHeight="1" x14ac:dyDescent="0.2">
      <c r="A4" s="41"/>
      <c r="B4" s="40" t="s">
        <v>14</v>
      </c>
      <c r="C4" s="40"/>
      <c r="D4" s="41" t="s">
        <v>61</v>
      </c>
      <c r="E4" s="41">
        <v>1</v>
      </c>
      <c r="F4" s="41"/>
      <c r="G4" s="41">
        <v>2</v>
      </c>
      <c r="H4" s="41"/>
      <c r="I4" s="41">
        <v>3</v>
      </c>
      <c r="J4" s="41"/>
      <c r="K4" s="41">
        <v>4</v>
      </c>
      <c r="L4" s="41"/>
      <c r="M4" s="41">
        <v>5</v>
      </c>
      <c r="N4" s="41"/>
      <c r="O4" s="41">
        <v>6</v>
      </c>
      <c r="P4" s="41"/>
      <c r="Q4" s="41">
        <v>7</v>
      </c>
      <c r="R4" s="41"/>
      <c r="S4" s="41">
        <v>8</v>
      </c>
      <c r="T4" s="41"/>
      <c r="U4" s="41">
        <v>9</v>
      </c>
      <c r="V4" s="41"/>
      <c r="W4" s="41">
        <v>10</v>
      </c>
      <c r="X4" s="41"/>
      <c r="Y4" s="37" t="s">
        <v>66</v>
      </c>
      <c r="Z4" s="41"/>
      <c r="AA4" s="37" t="s">
        <v>315</v>
      </c>
    </row>
    <row r="5" spans="1:27" ht="12.75" customHeight="1" x14ac:dyDescent="0.2">
      <c r="B5" s="13" t="s">
        <v>12</v>
      </c>
      <c r="C5" s="13"/>
      <c r="D5" s="13"/>
      <c r="E5" s="14">
        <v>57</v>
      </c>
      <c r="F5" s="15">
        <f>G5-E5</f>
        <v>181</v>
      </c>
      <c r="G5" s="14">
        <v>238</v>
      </c>
      <c r="H5" s="15">
        <f>I5-G5</f>
        <v>97</v>
      </c>
      <c r="I5" s="14">
        <v>335</v>
      </c>
      <c r="J5" s="15">
        <f>K5-I5</f>
        <v>111</v>
      </c>
      <c r="K5" s="14">
        <v>446</v>
      </c>
      <c r="L5" s="15">
        <f>M5-K5</f>
        <v>183</v>
      </c>
      <c r="M5" s="14">
        <v>629</v>
      </c>
      <c r="N5" s="15">
        <f>O5-M5</f>
        <v>114</v>
      </c>
      <c r="O5" s="14">
        <v>743</v>
      </c>
      <c r="P5" s="15">
        <f>Q5-O5</f>
        <v>78</v>
      </c>
      <c r="Q5" s="14">
        <v>821</v>
      </c>
      <c r="R5" s="15">
        <f>S5-Q5</f>
        <v>65</v>
      </c>
      <c r="S5" s="14">
        <v>886</v>
      </c>
      <c r="T5" s="15">
        <f>U5-S5</f>
        <v>30</v>
      </c>
      <c r="U5" s="14">
        <v>916</v>
      </c>
      <c r="V5" s="15">
        <f>W5-U5</f>
        <v>26</v>
      </c>
      <c r="W5" s="14">
        <v>942</v>
      </c>
      <c r="X5" s="15">
        <f>Y5-W5</f>
        <v>1165</v>
      </c>
      <c r="Y5" s="14">
        <v>2107</v>
      </c>
      <c r="Z5" s="20">
        <f>AA5-Y5</f>
        <v>5</v>
      </c>
      <c r="AA5" s="14">
        <v>2112</v>
      </c>
    </row>
    <row r="6" spans="1:27" ht="12.75" customHeight="1" x14ac:dyDescent="0.2">
      <c r="B6" s="13" t="s">
        <v>13</v>
      </c>
      <c r="C6" s="13"/>
      <c r="D6" s="13"/>
      <c r="E6" s="14">
        <v>15</v>
      </c>
      <c r="F6" s="15">
        <f>G6-E6</f>
        <v>62</v>
      </c>
      <c r="G6" s="14">
        <v>77</v>
      </c>
      <c r="H6" s="15">
        <f>I6-G6</f>
        <v>36</v>
      </c>
      <c r="I6" s="14">
        <v>113</v>
      </c>
      <c r="J6" s="15">
        <f>K6-I6</f>
        <v>48</v>
      </c>
      <c r="K6" s="14">
        <v>161</v>
      </c>
      <c r="L6" s="15">
        <f>M6-K6</f>
        <v>79</v>
      </c>
      <c r="M6" s="14">
        <v>240</v>
      </c>
      <c r="N6" s="15">
        <f>O6-M6</f>
        <v>41</v>
      </c>
      <c r="O6" s="14">
        <v>281</v>
      </c>
      <c r="P6" s="15">
        <f>Q6-O6</f>
        <v>35</v>
      </c>
      <c r="Q6" s="14">
        <v>316</v>
      </c>
      <c r="R6" s="15">
        <f>S6-Q6</f>
        <v>32</v>
      </c>
      <c r="S6" s="14">
        <v>348</v>
      </c>
      <c r="T6" s="15">
        <f>U6-S6</f>
        <v>14</v>
      </c>
      <c r="U6" s="14">
        <v>362</v>
      </c>
      <c r="V6" s="15">
        <f>W6-U6</f>
        <v>2</v>
      </c>
      <c r="W6" s="14">
        <v>364</v>
      </c>
      <c r="X6" s="15">
        <f>Y6-W6</f>
        <v>273</v>
      </c>
      <c r="Y6" s="14">
        <v>637</v>
      </c>
      <c r="Z6" s="20">
        <f>AA6-Y6</f>
        <v>4</v>
      </c>
      <c r="AA6" s="14">
        <v>641</v>
      </c>
    </row>
    <row r="7" spans="1:27" ht="12.75" customHeight="1" x14ac:dyDescent="0.2">
      <c r="B7" s="13" t="s">
        <v>15</v>
      </c>
      <c r="C7" s="13"/>
      <c r="D7" s="13"/>
      <c r="E7" s="14">
        <v>2</v>
      </c>
      <c r="F7" s="15">
        <f>G7-E7</f>
        <v>-1</v>
      </c>
      <c r="G7" s="14">
        <v>1</v>
      </c>
      <c r="H7" s="15">
        <f>I7-G7</f>
        <v>2</v>
      </c>
      <c r="I7" s="14">
        <v>3</v>
      </c>
      <c r="J7" s="15">
        <f>K7-I7</f>
        <v>2</v>
      </c>
      <c r="K7" s="14">
        <v>5</v>
      </c>
      <c r="L7" s="15">
        <f>M7-K7</f>
        <v>3</v>
      </c>
      <c r="M7" s="14">
        <v>8</v>
      </c>
      <c r="N7" s="15">
        <f>O7-M7</f>
        <v>1</v>
      </c>
      <c r="O7" s="14">
        <v>9</v>
      </c>
      <c r="P7" s="15">
        <f>Q7-O7</f>
        <v>0</v>
      </c>
      <c r="Q7" s="14">
        <v>9</v>
      </c>
      <c r="R7" s="15">
        <f>S7-Q7</f>
        <v>2</v>
      </c>
      <c r="S7" s="14">
        <v>11</v>
      </c>
      <c r="T7" s="15">
        <f>U7-S7</f>
        <v>0</v>
      </c>
      <c r="U7" s="14">
        <v>11</v>
      </c>
      <c r="V7" s="15">
        <f>W7-U7</f>
        <v>0</v>
      </c>
      <c r="W7" s="14">
        <v>11</v>
      </c>
      <c r="X7" s="15">
        <f>Y7-W7</f>
        <v>18</v>
      </c>
      <c r="Y7" s="14">
        <v>29</v>
      </c>
      <c r="Z7" s="20">
        <f>AA7-Y7</f>
        <v>0</v>
      </c>
      <c r="AA7" s="14">
        <v>29</v>
      </c>
    </row>
    <row r="8" spans="1:27" ht="12.75" customHeight="1" x14ac:dyDescent="0.2">
      <c r="C8" s="11"/>
      <c r="D8" s="11"/>
      <c r="E8" s="16">
        <f>IFERROR(MAX(E6,E14)/E5,0)</f>
        <v>0.26315789473684209</v>
      </c>
      <c r="F8" s="16">
        <f t="shared" ref="F8:Y8" si="0">IFERROR(MAX(F6,F14)/F5,0)</f>
        <v>0.34254143646408841</v>
      </c>
      <c r="G8" s="16">
        <f t="shared" si="0"/>
        <v>0.3235294117647059</v>
      </c>
      <c r="H8" s="16">
        <f t="shared" si="0"/>
        <v>0.37113402061855671</v>
      </c>
      <c r="I8" s="16">
        <f t="shared" si="0"/>
        <v>0.33731343283582088</v>
      </c>
      <c r="J8" s="16">
        <f t="shared" si="0"/>
        <v>0.43243243243243246</v>
      </c>
      <c r="K8" s="16">
        <f t="shared" si="0"/>
        <v>0.36098654708520178</v>
      </c>
      <c r="L8" s="16">
        <f t="shared" si="0"/>
        <v>0.43169398907103823</v>
      </c>
      <c r="M8" s="16">
        <f t="shared" si="0"/>
        <v>0.38155802861685217</v>
      </c>
      <c r="N8" s="16">
        <f t="shared" si="0"/>
        <v>0.35964912280701755</v>
      </c>
      <c r="O8" s="16">
        <f t="shared" si="0"/>
        <v>0.37819650067294752</v>
      </c>
      <c r="P8" s="16">
        <f t="shared" si="0"/>
        <v>0.44871794871794873</v>
      </c>
      <c r="Q8" s="16">
        <f t="shared" si="0"/>
        <v>0.38489646772228991</v>
      </c>
      <c r="R8" s="16">
        <f t="shared" si="0"/>
        <v>0.49230769230769234</v>
      </c>
      <c r="S8" s="16">
        <f t="shared" si="0"/>
        <v>0.39277652370203159</v>
      </c>
      <c r="T8" s="16">
        <f t="shared" si="0"/>
        <v>0.46666666666666667</v>
      </c>
      <c r="U8" s="16">
        <f t="shared" si="0"/>
        <v>0.39519650655021832</v>
      </c>
      <c r="V8" s="16">
        <f t="shared" si="0"/>
        <v>7.6923076923076927E-2</v>
      </c>
      <c r="W8" s="16">
        <f t="shared" si="0"/>
        <v>0.386411889596603</v>
      </c>
      <c r="X8" s="16">
        <f t="shared" si="0"/>
        <v>0.23433476394849787</v>
      </c>
      <c r="Y8" s="16">
        <f t="shared" si="0"/>
        <v>0.40009492168960609</v>
      </c>
      <c r="Z8" s="16">
        <f t="shared" ref="Z8:AA8" si="1">IFERROR(MAX(Z6,Z14)/Z5,0)</f>
        <v>0.8</v>
      </c>
      <c r="AA8" s="16">
        <f t="shared" si="1"/>
        <v>0.40104166666666669</v>
      </c>
    </row>
    <row r="9" spans="1:27" ht="12.75" customHeight="1" x14ac:dyDescent="0.2">
      <c r="Y9" s="11"/>
      <c r="Z9" s="18"/>
      <c r="AA9" s="11"/>
    </row>
    <row r="10" spans="1:27" ht="12.75" customHeight="1" x14ac:dyDescent="0.2">
      <c r="B10" s="13" t="s">
        <v>58</v>
      </c>
      <c r="C10" s="13"/>
      <c r="D10" s="13"/>
      <c r="E10" s="14">
        <v>3</v>
      </c>
      <c r="F10" s="15">
        <f>G10-E10</f>
        <v>6</v>
      </c>
      <c r="G10" s="14">
        <v>9</v>
      </c>
      <c r="H10" s="15">
        <f>I10-G10</f>
        <v>6</v>
      </c>
      <c r="I10" s="14">
        <v>15</v>
      </c>
      <c r="J10" s="15">
        <f>K10-I10</f>
        <v>6</v>
      </c>
      <c r="K10" s="14">
        <v>21</v>
      </c>
      <c r="L10" s="15">
        <f>M10-K10</f>
        <v>3</v>
      </c>
      <c r="M10" s="14">
        <v>24</v>
      </c>
      <c r="N10" s="15">
        <f>O10-M10</f>
        <v>2</v>
      </c>
      <c r="O10" s="14">
        <v>26</v>
      </c>
      <c r="P10" s="15">
        <f>Q10-O10</f>
        <v>1</v>
      </c>
      <c r="Q10" s="14">
        <v>27</v>
      </c>
      <c r="R10" s="15">
        <f>S10-Q10</f>
        <v>4</v>
      </c>
      <c r="S10" s="14">
        <v>31</v>
      </c>
      <c r="T10" s="15">
        <f>U10-S10</f>
        <v>1</v>
      </c>
      <c r="U10" s="14">
        <v>32</v>
      </c>
      <c r="V10" s="15">
        <f>W10-U10</f>
        <v>0</v>
      </c>
      <c r="W10" s="14">
        <v>32</v>
      </c>
      <c r="X10" s="15">
        <f>Y10-W10</f>
        <v>17</v>
      </c>
      <c r="Y10" s="14">
        <v>49</v>
      </c>
      <c r="Z10" s="20">
        <f>AA10-Y10</f>
        <v>0</v>
      </c>
      <c r="AA10" s="14">
        <v>49</v>
      </c>
    </row>
    <row r="11" spans="1:27" ht="12.75" customHeight="1" x14ac:dyDescent="0.2">
      <c r="B11" s="13" t="s">
        <v>57</v>
      </c>
      <c r="C11" s="13"/>
      <c r="D11" s="13"/>
      <c r="E11" s="14">
        <v>0</v>
      </c>
      <c r="F11" s="15">
        <f>G11-E11</f>
        <v>1</v>
      </c>
      <c r="G11" s="14">
        <v>1</v>
      </c>
      <c r="H11" s="15">
        <f>I11-G11</f>
        <v>0</v>
      </c>
      <c r="I11" s="14">
        <v>1</v>
      </c>
      <c r="J11" s="15">
        <f>K11-I11</f>
        <v>0</v>
      </c>
      <c r="K11" s="14">
        <v>1</v>
      </c>
      <c r="L11" s="15">
        <f>M11-K11</f>
        <v>0</v>
      </c>
      <c r="M11" s="14">
        <v>1</v>
      </c>
      <c r="N11" s="15">
        <f>O11-M11</f>
        <v>0</v>
      </c>
      <c r="O11" s="14">
        <v>1</v>
      </c>
      <c r="P11" s="15">
        <f>Q11-O11</f>
        <v>0</v>
      </c>
      <c r="Q11" s="14">
        <v>1</v>
      </c>
      <c r="R11" s="15">
        <f>S11-Q11</f>
        <v>0</v>
      </c>
      <c r="S11" s="14">
        <v>1</v>
      </c>
      <c r="T11" s="15">
        <f>U11-S11</f>
        <v>0</v>
      </c>
      <c r="U11" s="14">
        <v>1</v>
      </c>
      <c r="V11" s="15">
        <f>W11-U11</f>
        <v>0</v>
      </c>
      <c r="W11" s="14">
        <v>1</v>
      </c>
      <c r="X11" s="15">
        <f>Y11-W11</f>
        <v>0</v>
      </c>
      <c r="Y11" s="14">
        <v>1</v>
      </c>
      <c r="Z11" s="20">
        <f>AA11-Y11</f>
        <v>0</v>
      </c>
      <c r="AA11" s="14">
        <v>1</v>
      </c>
    </row>
    <row r="12" spans="1:27" ht="12.75" customHeight="1" x14ac:dyDescent="0.2">
      <c r="Y12" s="11"/>
      <c r="Z12" s="18"/>
      <c r="AA12" s="11"/>
    </row>
    <row r="13" spans="1:27" ht="12.75" customHeight="1" x14ac:dyDescent="0.2">
      <c r="Y13" s="14">
        <v>206</v>
      </c>
      <c r="Z13" s="20">
        <f>AA13-Y13</f>
        <v>0</v>
      </c>
      <c r="AA13" s="14">
        <v>206</v>
      </c>
    </row>
    <row r="14" spans="1:27" ht="12.75" customHeight="1" x14ac:dyDescent="0.2">
      <c r="B14" s="13" t="s">
        <v>59</v>
      </c>
      <c r="C14" s="13"/>
      <c r="D14" s="13"/>
      <c r="E14" s="14"/>
      <c r="F14" s="15"/>
      <c r="G14" s="14"/>
      <c r="H14" s="15"/>
      <c r="I14" s="14"/>
      <c r="J14" s="15"/>
      <c r="K14" s="14"/>
      <c r="L14" s="15"/>
      <c r="M14" s="14"/>
      <c r="N14" s="15"/>
      <c r="O14" s="14"/>
      <c r="P14" s="15"/>
      <c r="Q14" s="14"/>
      <c r="R14" s="15"/>
      <c r="S14" s="14"/>
      <c r="T14" s="15"/>
      <c r="U14" s="14"/>
      <c r="V14" s="15"/>
      <c r="W14" s="14"/>
      <c r="X14" s="15"/>
      <c r="Y14" s="15">
        <f>Y13+Y6</f>
        <v>843</v>
      </c>
      <c r="Z14" s="15"/>
      <c r="AA14" s="15">
        <f>AA13+AA6</f>
        <v>847</v>
      </c>
    </row>
    <row r="15" spans="1:27" ht="12.75" customHeight="1" x14ac:dyDescent="0.2">
      <c r="Y15" s="11"/>
    </row>
    <row r="16" spans="1:27" ht="12.75" customHeight="1" x14ac:dyDescent="0.2">
      <c r="B16" s="13" t="s">
        <v>63</v>
      </c>
      <c r="C16" s="13"/>
      <c r="D16" s="13"/>
      <c r="M16" s="11"/>
      <c r="O16" s="12"/>
      <c r="Q16" s="12"/>
      <c r="S16" s="12"/>
      <c r="U16" s="12"/>
      <c r="W16" s="12"/>
      <c r="Y16" s="12"/>
      <c r="Z16" s="11"/>
    </row>
    <row r="17" spans="1:27" ht="12.75" customHeight="1" x14ac:dyDescent="0.2">
      <c r="B17" s="13" t="s">
        <v>56</v>
      </c>
      <c r="C17" s="13"/>
      <c r="D17" s="13"/>
      <c r="E17" s="13"/>
      <c r="F17" s="42"/>
      <c r="K17" s="25">
        <v>4</v>
      </c>
      <c r="M17" s="25">
        <v>3</v>
      </c>
      <c r="O17" s="25">
        <v>4</v>
      </c>
      <c r="Q17" s="25">
        <v>4</v>
      </c>
      <c r="S17" s="25">
        <v>8</v>
      </c>
      <c r="U17" s="14">
        <v>11</v>
      </c>
      <c r="W17" s="14">
        <v>11</v>
      </c>
      <c r="X17" s="11"/>
      <c r="Y17" s="12"/>
      <c r="Z17" s="11"/>
    </row>
    <row r="18" spans="1:27" ht="12.75" customHeight="1" x14ac:dyDescent="0.2">
      <c r="B18" s="13" t="s">
        <v>16</v>
      </c>
      <c r="C18" s="13"/>
      <c r="D18" s="13"/>
      <c r="E18" s="13"/>
      <c r="F18" s="42"/>
      <c r="M18" s="14">
        <v>5.4</v>
      </c>
      <c r="O18" s="14">
        <v>6.13</v>
      </c>
      <c r="Q18" s="14">
        <v>3.28</v>
      </c>
      <c r="S18" s="14">
        <v>3.24</v>
      </c>
      <c r="U18" s="14">
        <v>3.17</v>
      </c>
      <c r="W18" s="14">
        <v>3.14</v>
      </c>
      <c r="X18" s="11"/>
      <c r="Y18" s="14">
        <v>2.27</v>
      </c>
    </row>
    <row r="19" spans="1:27" ht="12.75" customHeight="1" x14ac:dyDescent="0.2">
      <c r="Q19" s="10"/>
      <c r="X19" s="11"/>
      <c r="Y19" s="11"/>
    </row>
    <row r="20" spans="1:27" ht="12.75" customHeight="1" x14ac:dyDescent="0.2">
      <c r="Q20" s="10"/>
      <c r="X20" s="11"/>
      <c r="Y20" s="11"/>
    </row>
    <row r="21" spans="1:27" s="28" customFormat="1" ht="12.75" customHeight="1" x14ac:dyDescent="0.2">
      <c r="B21" s="34"/>
      <c r="E21" s="29">
        <v>44464</v>
      </c>
      <c r="F21" s="30"/>
      <c r="G21" s="31">
        <f>E21+1</f>
        <v>44465</v>
      </c>
      <c r="H21" s="30"/>
      <c r="I21" s="31">
        <f>G21+1</f>
        <v>44466</v>
      </c>
      <c r="J21" s="30"/>
      <c r="K21" s="31">
        <f>I21+1</f>
        <v>44467</v>
      </c>
      <c r="L21" s="30"/>
      <c r="M21" s="31">
        <f>K21+1</f>
        <v>44468</v>
      </c>
      <c r="N21" s="30"/>
      <c r="O21" s="31">
        <f>M21+1</f>
        <v>44469</v>
      </c>
      <c r="P21" s="30"/>
      <c r="Q21" s="31">
        <f>O21+1</f>
        <v>44470</v>
      </c>
      <c r="R21" s="30"/>
      <c r="S21" s="31">
        <f>Q21+1</f>
        <v>44471</v>
      </c>
      <c r="T21" s="30"/>
      <c r="U21" s="31">
        <f>S21+1</f>
        <v>44472</v>
      </c>
      <c r="V21" s="30"/>
      <c r="W21" s="31">
        <f>U21+1</f>
        <v>44473</v>
      </c>
      <c r="X21" s="30"/>
      <c r="Y21" s="31"/>
    </row>
    <row r="22" spans="1:27" s="26" customFormat="1" ht="12.75" customHeight="1" x14ac:dyDescent="0.2">
      <c r="B22" s="40" t="s">
        <v>55</v>
      </c>
      <c r="E22" s="35">
        <v>1</v>
      </c>
      <c r="F22" s="43"/>
      <c r="G22" s="37">
        <f>E22+1</f>
        <v>2</v>
      </c>
      <c r="H22" s="36"/>
      <c r="I22" s="37">
        <f>G22+1</f>
        <v>3</v>
      </c>
      <c r="J22" s="36"/>
      <c r="K22" s="37">
        <f>I22+1</f>
        <v>4</v>
      </c>
      <c r="L22" s="36"/>
      <c r="M22" s="37">
        <f>K22+1</f>
        <v>5</v>
      </c>
      <c r="N22" s="36"/>
      <c r="O22" s="37">
        <f>M22+1</f>
        <v>6</v>
      </c>
      <c r="P22" s="36"/>
      <c r="Q22" s="37">
        <f>O22+1</f>
        <v>7</v>
      </c>
      <c r="R22" s="36"/>
      <c r="S22" s="37">
        <f>Q22+1</f>
        <v>8</v>
      </c>
      <c r="T22" s="36"/>
      <c r="U22" s="37">
        <f>S22+1</f>
        <v>9</v>
      </c>
      <c r="V22" s="36"/>
      <c r="W22" s="37">
        <f>U22+1</f>
        <v>10</v>
      </c>
      <c r="X22" s="36"/>
      <c r="Y22" s="37" t="s">
        <v>66</v>
      </c>
      <c r="Z22" s="36"/>
      <c r="AA22" s="37" t="s">
        <v>315</v>
      </c>
    </row>
    <row r="23" spans="1:27" s="11" customFormat="1" ht="12.75" customHeight="1" x14ac:dyDescent="0.2">
      <c r="A23" s="34"/>
      <c r="B23" s="13" t="s">
        <v>12</v>
      </c>
      <c r="C23" s="13"/>
      <c r="D23" s="13"/>
      <c r="E23" s="19">
        <v>33</v>
      </c>
      <c r="F23" s="20">
        <f>G23-E23</f>
        <v>19</v>
      </c>
      <c r="G23" s="19">
        <v>52</v>
      </c>
      <c r="H23" s="20">
        <f>I23-G23</f>
        <v>17</v>
      </c>
      <c r="I23" s="19">
        <v>69</v>
      </c>
      <c r="J23" s="20">
        <f>K23-I23</f>
        <v>22</v>
      </c>
      <c r="K23" s="19">
        <v>91</v>
      </c>
      <c r="L23" s="20">
        <f>M23-K23</f>
        <v>29</v>
      </c>
      <c r="M23" s="19">
        <v>120</v>
      </c>
      <c r="N23" s="20">
        <f>O23-M23</f>
        <v>37</v>
      </c>
      <c r="O23" s="19">
        <v>157</v>
      </c>
      <c r="P23" s="20">
        <f>Q23-O23</f>
        <v>88</v>
      </c>
      <c r="Q23" s="19">
        <v>245</v>
      </c>
      <c r="R23" s="20">
        <f>S23-Q23</f>
        <v>21</v>
      </c>
      <c r="S23" s="19">
        <v>266</v>
      </c>
      <c r="T23" s="20">
        <f>U23-S23</f>
        <v>8</v>
      </c>
      <c r="U23" s="19">
        <v>274</v>
      </c>
      <c r="V23" s="20">
        <f>W23-U23</f>
        <v>16</v>
      </c>
      <c r="W23" s="19">
        <v>290</v>
      </c>
      <c r="X23" s="20">
        <f>Y23-W23</f>
        <v>472</v>
      </c>
      <c r="Y23" s="19">
        <v>762</v>
      </c>
      <c r="Z23" s="20">
        <f>AA23-Y23</f>
        <v>1</v>
      </c>
      <c r="AA23" s="19">
        <v>763</v>
      </c>
    </row>
    <row r="24" spans="1:27" s="11" customFormat="1" ht="12.75" customHeight="1" x14ac:dyDescent="0.2">
      <c r="A24" s="34"/>
      <c r="B24" s="13" t="s">
        <v>13</v>
      </c>
      <c r="C24" s="13"/>
      <c r="D24" s="13"/>
      <c r="E24" s="19">
        <v>5</v>
      </c>
      <c r="F24" s="20">
        <f>G24-E24</f>
        <v>2</v>
      </c>
      <c r="G24" s="19">
        <v>7</v>
      </c>
      <c r="H24" s="20">
        <f>I24-G24</f>
        <v>1</v>
      </c>
      <c r="I24" s="19">
        <v>8</v>
      </c>
      <c r="J24" s="20">
        <f>K24-I24</f>
        <v>1</v>
      </c>
      <c r="K24" s="19">
        <v>9</v>
      </c>
      <c r="L24" s="20">
        <f>M24-K24</f>
        <v>6</v>
      </c>
      <c r="M24" s="19">
        <v>15</v>
      </c>
      <c r="N24" s="20">
        <f>O24-M24</f>
        <v>6</v>
      </c>
      <c r="O24" s="19">
        <v>21</v>
      </c>
      <c r="P24" s="20">
        <f>Q24-O24</f>
        <v>17</v>
      </c>
      <c r="Q24" s="19">
        <v>38</v>
      </c>
      <c r="R24" s="20">
        <f>S24-Q24</f>
        <v>0</v>
      </c>
      <c r="S24" s="19">
        <v>38</v>
      </c>
      <c r="T24" s="20">
        <f>U24-S24</f>
        <v>1</v>
      </c>
      <c r="U24" s="19">
        <v>39</v>
      </c>
      <c r="V24" s="20">
        <f>W24-U24</f>
        <v>3</v>
      </c>
      <c r="W24" s="19">
        <v>42</v>
      </c>
      <c r="X24" s="20">
        <f>Y24-W24</f>
        <v>61</v>
      </c>
      <c r="Y24" s="19">
        <v>103</v>
      </c>
      <c r="Z24" s="20">
        <f>AA24-Y24</f>
        <v>2</v>
      </c>
      <c r="AA24" s="19">
        <v>105</v>
      </c>
    </row>
    <row r="25" spans="1:27" s="11" customFormat="1" ht="12.75" customHeight="1" x14ac:dyDescent="0.2">
      <c r="A25" s="34"/>
      <c r="B25" s="13" t="s">
        <v>15</v>
      </c>
      <c r="C25" s="13"/>
      <c r="D25" s="13"/>
      <c r="E25" s="19">
        <v>2</v>
      </c>
      <c r="F25" s="20">
        <f>G25-E25</f>
        <v>0</v>
      </c>
      <c r="G25" s="19">
        <v>2</v>
      </c>
      <c r="H25" s="20">
        <f>I25-G25</f>
        <v>2</v>
      </c>
      <c r="I25" s="19">
        <v>4</v>
      </c>
      <c r="J25" s="20">
        <f>K25-I25</f>
        <v>0</v>
      </c>
      <c r="K25" s="19">
        <v>4</v>
      </c>
      <c r="L25" s="20">
        <f>M25-K25</f>
        <v>2</v>
      </c>
      <c r="M25" s="19">
        <v>6</v>
      </c>
      <c r="N25" s="20">
        <f>O25-M25</f>
        <v>0</v>
      </c>
      <c r="O25" s="19">
        <v>6</v>
      </c>
      <c r="P25" s="20">
        <f>Q25-O25</f>
        <v>1</v>
      </c>
      <c r="Q25" s="19">
        <v>7</v>
      </c>
      <c r="R25" s="20">
        <f>S25-Q25</f>
        <v>0</v>
      </c>
      <c r="S25" s="19">
        <v>7</v>
      </c>
      <c r="T25" s="20">
        <f>U25-S25</f>
        <v>0</v>
      </c>
      <c r="U25" s="19">
        <v>7</v>
      </c>
      <c r="V25" s="20">
        <f>W25-U25</f>
        <v>1</v>
      </c>
      <c r="W25" s="19">
        <v>8</v>
      </c>
      <c r="X25" s="20">
        <f>Y25-W25</f>
        <v>3</v>
      </c>
      <c r="Y25" s="19">
        <v>11</v>
      </c>
      <c r="Z25" s="20">
        <f>AA25-Y25</f>
        <v>0</v>
      </c>
      <c r="AA25" s="19">
        <v>11</v>
      </c>
    </row>
    <row r="26" spans="1:27" s="11" customFormat="1" ht="12.75" customHeight="1" x14ac:dyDescent="0.2">
      <c r="A26" s="34"/>
      <c r="E26" s="16">
        <f>IFERROR(MAX(E24,E32)/E23,0)</f>
        <v>0.15151515151515152</v>
      </c>
      <c r="F26" s="16">
        <f t="shared" ref="F26:Q26" si="2">IFERROR(MAX(F24,F32)/F23,0)</f>
        <v>0.15789473684210525</v>
      </c>
      <c r="G26" s="16">
        <f t="shared" si="2"/>
        <v>0.15384615384615385</v>
      </c>
      <c r="H26" s="16">
        <f t="shared" si="2"/>
        <v>5.8823529411764705E-2</v>
      </c>
      <c r="I26" s="16">
        <f t="shared" si="2"/>
        <v>0.13043478260869565</v>
      </c>
      <c r="J26" s="16">
        <f t="shared" si="2"/>
        <v>4.5454545454545456E-2</v>
      </c>
      <c r="K26" s="16">
        <f t="shared" si="2"/>
        <v>0.10989010989010989</v>
      </c>
      <c r="L26" s="16">
        <f t="shared" si="2"/>
        <v>0.20689655172413793</v>
      </c>
      <c r="M26" s="16">
        <f t="shared" si="2"/>
        <v>0.13333333333333333</v>
      </c>
      <c r="N26" s="16">
        <f t="shared" si="2"/>
        <v>0.24324324324324326</v>
      </c>
      <c r="O26" s="16">
        <f t="shared" si="2"/>
        <v>0.15923566878980891</v>
      </c>
      <c r="P26" s="16">
        <f t="shared" si="2"/>
        <v>0.19318181818181818</v>
      </c>
      <c r="Q26" s="16">
        <f t="shared" si="2"/>
        <v>0.17142857142857143</v>
      </c>
      <c r="R26" s="16">
        <f t="shared" ref="R26:S26" si="3">IFERROR(MAX(R24,R32)/R23,0)</f>
        <v>0</v>
      </c>
      <c r="S26" s="16">
        <f t="shared" si="3"/>
        <v>0.15789473684210525</v>
      </c>
      <c r="T26" s="16">
        <f t="shared" ref="T26:U26" si="4">IFERROR(MAX(T24,T32)/T23,0)</f>
        <v>0.125</v>
      </c>
      <c r="U26" s="16">
        <f t="shared" si="4"/>
        <v>0.15693430656934307</v>
      </c>
      <c r="V26" s="16">
        <f t="shared" ref="V26:W26" si="5">IFERROR(MAX(V24,V32)/V23,0)</f>
        <v>0.1875</v>
      </c>
      <c r="W26" s="16">
        <f t="shared" si="5"/>
        <v>0.15862068965517243</v>
      </c>
      <c r="X26" s="16">
        <f t="shared" ref="X26:Y26" si="6">IFERROR(MAX(X24,X32)/X23,0)</f>
        <v>0.19279661016949154</v>
      </c>
      <c r="Y26" s="16">
        <f t="shared" si="6"/>
        <v>0.17979002624671916</v>
      </c>
      <c r="Z26" s="16">
        <f t="shared" ref="Z26:AA26" si="7">IFERROR(MAX(Z24,Z32)/Z23,0)</f>
        <v>2</v>
      </c>
      <c r="AA26" s="16">
        <f t="shared" si="7"/>
        <v>0.18217562254259501</v>
      </c>
    </row>
    <row r="27" spans="1:27" s="11" customFormat="1" ht="12.75" customHeight="1" x14ac:dyDescent="0.2">
      <c r="A27" s="34"/>
      <c r="E27" s="18"/>
      <c r="F27" s="18"/>
      <c r="G27" s="18"/>
      <c r="H27" s="18"/>
      <c r="I27" s="18"/>
      <c r="J27" s="18"/>
      <c r="K27" s="18"/>
      <c r="L27" s="18"/>
      <c r="M27" s="18"/>
      <c r="N27" s="18"/>
      <c r="O27" s="18"/>
      <c r="P27" s="18"/>
      <c r="Q27" s="18"/>
      <c r="R27" s="18"/>
      <c r="S27" s="18"/>
      <c r="T27" s="18"/>
      <c r="U27" s="18"/>
      <c r="V27" s="18"/>
      <c r="W27" s="18"/>
      <c r="X27" s="18"/>
      <c r="Y27" s="18"/>
      <c r="Z27" s="18"/>
      <c r="AA27" s="18"/>
    </row>
    <row r="28" spans="1:27" s="11" customFormat="1" ht="12.75" customHeight="1" x14ac:dyDescent="0.2">
      <c r="A28" s="34"/>
      <c r="B28" s="13" t="s">
        <v>58</v>
      </c>
      <c r="C28" s="13"/>
      <c r="D28" s="13"/>
      <c r="E28" s="19">
        <v>6</v>
      </c>
      <c r="F28" s="20">
        <f>G28-E28</f>
        <v>0</v>
      </c>
      <c r="G28" s="19">
        <v>6</v>
      </c>
      <c r="H28" s="20">
        <f>I28-G28</f>
        <v>4</v>
      </c>
      <c r="I28" s="19">
        <v>10</v>
      </c>
      <c r="J28" s="20">
        <f>K28-I28</f>
        <v>0</v>
      </c>
      <c r="K28" s="19">
        <v>10</v>
      </c>
      <c r="L28" s="20">
        <f>M28-K28</f>
        <v>3</v>
      </c>
      <c r="M28" s="19">
        <v>13</v>
      </c>
      <c r="N28" s="20">
        <f>O28-M28</f>
        <v>1</v>
      </c>
      <c r="O28" s="19">
        <v>14</v>
      </c>
      <c r="P28" s="20">
        <f>Q28-O28</f>
        <v>9</v>
      </c>
      <c r="Q28" s="19">
        <v>23</v>
      </c>
      <c r="R28" s="20">
        <f>S28-Q28</f>
        <v>0</v>
      </c>
      <c r="S28" s="19">
        <v>23</v>
      </c>
      <c r="T28" s="20">
        <f>U28-S28</f>
        <v>0</v>
      </c>
      <c r="U28" s="19">
        <v>23</v>
      </c>
      <c r="V28" s="20">
        <f>W28-U28</f>
        <v>1</v>
      </c>
      <c r="W28" s="19">
        <v>24</v>
      </c>
      <c r="X28" s="20">
        <f>Y28-W28</f>
        <v>3</v>
      </c>
      <c r="Y28" s="19">
        <v>27</v>
      </c>
      <c r="Z28" s="20">
        <f>AA28-Y28</f>
        <v>0</v>
      </c>
      <c r="AA28" s="19">
        <v>27</v>
      </c>
    </row>
    <row r="29" spans="1:27" s="11" customFormat="1" ht="12.75" customHeight="1" x14ac:dyDescent="0.2">
      <c r="A29" s="34"/>
      <c r="B29" s="13" t="s">
        <v>57</v>
      </c>
      <c r="C29" s="13"/>
      <c r="D29" s="13"/>
      <c r="E29" s="19">
        <v>1</v>
      </c>
      <c r="F29" s="20">
        <f>G29-E29</f>
        <v>0</v>
      </c>
      <c r="G29" s="19">
        <v>1</v>
      </c>
      <c r="H29" s="20">
        <f>I29-G29</f>
        <v>0</v>
      </c>
      <c r="I29" s="19">
        <v>1</v>
      </c>
      <c r="J29" s="20">
        <f>K29-I29</f>
        <v>0</v>
      </c>
      <c r="K29" s="19">
        <v>1</v>
      </c>
      <c r="L29" s="20">
        <f>M29-K29</f>
        <v>-1</v>
      </c>
      <c r="M29" s="19">
        <v>0</v>
      </c>
      <c r="N29" s="20">
        <f>O29-M29</f>
        <v>0</v>
      </c>
      <c r="O29" s="19">
        <v>0</v>
      </c>
      <c r="P29" s="20">
        <f>Q29-O29</f>
        <v>0</v>
      </c>
      <c r="Q29" s="19">
        <v>0</v>
      </c>
      <c r="R29" s="20">
        <f>S29-Q29</f>
        <v>0</v>
      </c>
      <c r="S29" s="19">
        <v>0</v>
      </c>
      <c r="T29" s="20">
        <f>U29-S29</f>
        <v>0</v>
      </c>
      <c r="U29" s="19">
        <v>0</v>
      </c>
      <c r="V29" s="20">
        <f>W29-U29</f>
        <v>0</v>
      </c>
      <c r="W29" s="19">
        <v>0</v>
      </c>
      <c r="X29" s="20">
        <f>Y29-W29</f>
        <v>0</v>
      </c>
      <c r="Y29" s="19">
        <v>0</v>
      </c>
      <c r="Z29" s="20">
        <f>AA29-Y29</f>
        <v>0</v>
      </c>
      <c r="AA29" s="19">
        <v>0</v>
      </c>
    </row>
    <row r="30" spans="1:27" s="11" customFormat="1" ht="12.75" customHeight="1" x14ac:dyDescent="0.2">
      <c r="A30" s="34"/>
      <c r="E30" s="18"/>
      <c r="F30" s="18"/>
      <c r="G30" s="18"/>
      <c r="H30" s="18"/>
      <c r="I30" s="18"/>
      <c r="J30" s="18"/>
      <c r="K30" s="18"/>
      <c r="L30" s="18"/>
      <c r="M30" s="18"/>
      <c r="N30" s="18"/>
      <c r="O30" s="18"/>
      <c r="P30" s="18"/>
      <c r="Q30" s="18"/>
      <c r="R30" s="18"/>
      <c r="S30" s="18"/>
      <c r="T30" s="18"/>
      <c r="U30" s="18"/>
      <c r="V30" s="18"/>
      <c r="W30" s="18"/>
      <c r="X30" s="18"/>
      <c r="Y30" s="18"/>
      <c r="Z30" s="18"/>
      <c r="AA30" s="18"/>
    </row>
    <row r="31" spans="1:27" s="11" customFormat="1" ht="12.75" customHeight="1" x14ac:dyDescent="0.2">
      <c r="A31" s="34"/>
      <c r="E31" s="19">
        <v>0</v>
      </c>
      <c r="F31" s="20">
        <f>G31-E31</f>
        <v>1</v>
      </c>
      <c r="G31" s="19">
        <v>1</v>
      </c>
      <c r="H31" s="20">
        <f t="shared" ref="H31" si="8">I31-G31</f>
        <v>0</v>
      </c>
      <c r="I31" s="19">
        <v>1</v>
      </c>
      <c r="J31" s="20">
        <f t="shared" ref="J31" si="9">K31-I31</f>
        <v>0</v>
      </c>
      <c r="K31" s="19">
        <v>1</v>
      </c>
      <c r="L31" s="20">
        <f t="shared" ref="L31" si="10">M31-K31</f>
        <v>0</v>
      </c>
      <c r="M31" s="19">
        <v>1</v>
      </c>
      <c r="N31" s="20">
        <f t="shared" ref="N31" si="11">O31-M31</f>
        <v>3</v>
      </c>
      <c r="O31" s="19">
        <v>4</v>
      </c>
      <c r="P31" s="20">
        <f t="shared" ref="P31" si="12">Q31-O31</f>
        <v>0</v>
      </c>
      <c r="Q31" s="19">
        <v>4</v>
      </c>
      <c r="R31" s="20">
        <f t="shared" ref="R31" si="13">S31-Q31</f>
        <v>0</v>
      </c>
      <c r="S31" s="19">
        <v>4</v>
      </c>
      <c r="T31" s="20">
        <f t="shared" ref="T31" si="14">U31-S31</f>
        <v>0</v>
      </c>
      <c r="U31" s="19">
        <v>4</v>
      </c>
      <c r="V31" s="20">
        <f t="shared" ref="V31" si="15">W31-U31</f>
        <v>0</v>
      </c>
      <c r="W31" s="19">
        <v>4</v>
      </c>
      <c r="X31" s="20">
        <f t="shared" ref="X31" si="16">Y31-W31</f>
        <v>30</v>
      </c>
      <c r="Y31" s="19">
        <v>34</v>
      </c>
      <c r="Z31" s="20">
        <f t="shared" ref="Z31" si="17">AA31-Y31</f>
        <v>0</v>
      </c>
      <c r="AA31" s="19">
        <v>34</v>
      </c>
    </row>
    <row r="32" spans="1:27" s="11" customFormat="1" ht="12.75" customHeight="1" x14ac:dyDescent="0.2">
      <c r="A32" s="34"/>
      <c r="B32" s="13" t="s">
        <v>59</v>
      </c>
      <c r="C32" s="13"/>
      <c r="D32" s="13"/>
      <c r="E32" s="20">
        <f>E24+E31</f>
        <v>5</v>
      </c>
      <c r="F32" s="20">
        <f>G32-E32</f>
        <v>3</v>
      </c>
      <c r="G32" s="20">
        <f>G24+G31</f>
        <v>8</v>
      </c>
      <c r="H32" s="20">
        <f t="shared" ref="H32:O32" si="18">H24+H31</f>
        <v>1</v>
      </c>
      <c r="I32" s="20">
        <f t="shared" si="18"/>
        <v>9</v>
      </c>
      <c r="J32" s="20">
        <f>K32-I32</f>
        <v>1</v>
      </c>
      <c r="K32" s="20">
        <f t="shared" si="18"/>
        <v>10</v>
      </c>
      <c r="L32" s="20">
        <f>M32-K32</f>
        <v>6</v>
      </c>
      <c r="M32" s="20">
        <f t="shared" si="18"/>
        <v>16</v>
      </c>
      <c r="N32" s="20">
        <f>O32-M32</f>
        <v>9</v>
      </c>
      <c r="O32" s="20">
        <f t="shared" si="18"/>
        <v>25</v>
      </c>
      <c r="P32" s="20">
        <f>Q32-O32</f>
        <v>17</v>
      </c>
      <c r="Q32" s="20">
        <f t="shared" ref="Q32:S32" si="19">Q24+Q31</f>
        <v>42</v>
      </c>
      <c r="R32" s="20">
        <f>S32-Q32</f>
        <v>0</v>
      </c>
      <c r="S32" s="20">
        <f t="shared" si="19"/>
        <v>42</v>
      </c>
      <c r="T32" s="20">
        <f>U32-S32</f>
        <v>1</v>
      </c>
      <c r="U32" s="20">
        <f t="shared" ref="U32:W32" si="20">U24+U31</f>
        <v>43</v>
      </c>
      <c r="V32" s="20">
        <f>W32-U32</f>
        <v>3</v>
      </c>
      <c r="W32" s="20">
        <f t="shared" si="20"/>
        <v>46</v>
      </c>
      <c r="X32" s="20">
        <f>Y32-W32</f>
        <v>91</v>
      </c>
      <c r="Y32" s="20">
        <f t="shared" ref="Y32:AA32" si="21">Y24+Y31</f>
        <v>137</v>
      </c>
      <c r="Z32" s="20">
        <f>AA32-Y32</f>
        <v>2</v>
      </c>
      <c r="AA32" s="20">
        <f t="shared" si="21"/>
        <v>139</v>
      </c>
    </row>
    <row r="33" spans="1:27" ht="12.75" customHeight="1" x14ac:dyDescent="0.2">
      <c r="E33" s="11"/>
      <c r="O33" s="9"/>
    </row>
    <row r="34" spans="1:27" s="11" customFormat="1" ht="12.75" customHeight="1" x14ac:dyDescent="0.2">
      <c r="A34" s="34"/>
      <c r="B34" s="13" t="s">
        <v>63</v>
      </c>
      <c r="C34" s="13"/>
      <c r="D34" s="13"/>
      <c r="E34" s="21"/>
      <c r="F34" s="18"/>
      <c r="G34" s="18"/>
      <c r="H34" s="21"/>
      <c r="I34" s="18"/>
      <c r="J34" s="21"/>
      <c r="K34" s="18"/>
      <c r="L34" s="21"/>
      <c r="M34" s="18"/>
      <c r="N34" s="21"/>
      <c r="O34" s="18"/>
      <c r="P34" s="21"/>
      <c r="Q34" s="18"/>
      <c r="R34" s="21"/>
      <c r="S34" s="18"/>
      <c r="T34" s="21"/>
      <c r="U34" s="18"/>
      <c r="V34" s="21"/>
      <c r="W34" s="18"/>
      <c r="X34" s="21"/>
      <c r="Y34" s="18"/>
    </row>
    <row r="35" spans="1:27" s="11" customFormat="1" ht="12.75" customHeight="1" x14ac:dyDescent="0.2">
      <c r="A35" s="34"/>
      <c r="B35" s="13" t="s">
        <v>56</v>
      </c>
      <c r="C35" s="13"/>
      <c r="D35" s="13"/>
      <c r="E35" s="19">
        <v>0</v>
      </c>
      <c r="F35" s="18"/>
      <c r="G35" s="19">
        <v>36</v>
      </c>
      <c r="H35" s="21"/>
      <c r="I35" s="19">
        <v>9</v>
      </c>
      <c r="J35" s="21"/>
      <c r="K35" s="19">
        <v>10</v>
      </c>
      <c r="L35" s="21"/>
      <c r="M35" s="24">
        <v>5</v>
      </c>
      <c r="N35" s="21"/>
      <c r="O35" s="24">
        <v>8</v>
      </c>
      <c r="P35" s="21"/>
      <c r="Q35" s="24">
        <v>3</v>
      </c>
      <c r="R35" s="21"/>
      <c r="S35" s="24">
        <v>3</v>
      </c>
      <c r="T35" s="21"/>
      <c r="U35" s="24">
        <v>3</v>
      </c>
      <c r="V35" s="21"/>
      <c r="W35" s="19">
        <v>0</v>
      </c>
      <c r="X35" s="21"/>
      <c r="Y35" s="18"/>
    </row>
    <row r="36" spans="1:27" s="11" customFormat="1" ht="12.75" customHeight="1" x14ac:dyDescent="0.2">
      <c r="A36" s="34"/>
      <c r="B36" s="13" t="s">
        <v>16</v>
      </c>
      <c r="C36" s="13"/>
      <c r="D36" s="13"/>
      <c r="E36" s="22">
        <v>0</v>
      </c>
      <c r="F36" s="44"/>
      <c r="G36" s="22">
        <v>0</v>
      </c>
      <c r="H36" s="23"/>
      <c r="I36" s="22">
        <v>0</v>
      </c>
      <c r="J36" s="23"/>
      <c r="K36" s="22">
        <v>0</v>
      </c>
      <c r="L36" s="23"/>
      <c r="M36" s="22">
        <v>0</v>
      </c>
      <c r="N36" s="23"/>
      <c r="O36" s="22">
        <v>0</v>
      </c>
      <c r="P36" s="23"/>
      <c r="Q36" s="22">
        <v>0</v>
      </c>
      <c r="R36" s="23"/>
      <c r="S36" s="22">
        <v>0</v>
      </c>
      <c r="T36" s="23"/>
      <c r="U36" s="22">
        <v>0</v>
      </c>
      <c r="V36" s="23"/>
      <c r="W36" s="22">
        <v>0</v>
      </c>
      <c r="X36" s="23"/>
      <c r="Y36" s="18"/>
    </row>
    <row r="37" spans="1:27" s="11" customFormat="1" ht="12.75" customHeight="1" x14ac:dyDescent="0.2">
      <c r="A37" s="34"/>
      <c r="F37" s="12"/>
      <c r="G37" s="12"/>
      <c r="H37" s="12"/>
      <c r="I37" s="12"/>
      <c r="O37" s="12"/>
      <c r="Y37" s="18"/>
    </row>
    <row r="38" spans="1:27" s="11" customFormat="1" ht="12.75" customHeight="1" x14ac:dyDescent="0.2">
      <c r="A38" s="34"/>
      <c r="F38" s="12"/>
      <c r="G38" s="12"/>
      <c r="H38" s="12"/>
      <c r="I38" s="12"/>
      <c r="O38" s="12"/>
    </row>
    <row r="39" spans="1:27" s="34" customFormat="1" ht="12.75" customHeight="1" x14ac:dyDescent="0.2">
      <c r="C39" s="33"/>
      <c r="D39" s="30"/>
      <c r="E39" s="29">
        <v>44467</v>
      </c>
      <c r="F39" s="30"/>
      <c r="G39" s="31">
        <f>E39+1</f>
        <v>44468</v>
      </c>
      <c r="I39" s="31">
        <f>G39+1</f>
        <v>44469</v>
      </c>
      <c r="K39" s="31">
        <f>I39+1</f>
        <v>44470</v>
      </c>
      <c r="M39" s="31">
        <f>K39+1</f>
        <v>44471</v>
      </c>
      <c r="O39" s="31">
        <f>M39+1</f>
        <v>44472</v>
      </c>
      <c r="Q39" s="31">
        <f>O39+1</f>
        <v>44473</v>
      </c>
      <c r="S39" s="31">
        <f>Q39+1</f>
        <v>44474</v>
      </c>
      <c r="U39" s="31">
        <f>S39+1</f>
        <v>44475</v>
      </c>
      <c r="W39" s="31">
        <f>U39+1</f>
        <v>44476</v>
      </c>
      <c r="Y39" s="31"/>
    </row>
    <row r="40" spans="1:27" s="32" customFormat="1" ht="12.75" customHeight="1" x14ac:dyDescent="0.2">
      <c r="B40" s="40" t="s">
        <v>60</v>
      </c>
      <c r="D40" s="27" t="s">
        <v>62</v>
      </c>
      <c r="E40" s="38">
        <v>1</v>
      </c>
      <c r="F40" s="27"/>
      <c r="G40" s="39">
        <f>E40+1</f>
        <v>2</v>
      </c>
      <c r="I40" s="39">
        <f>G40+1</f>
        <v>3</v>
      </c>
      <c r="K40" s="39">
        <f>I40+1</f>
        <v>4</v>
      </c>
      <c r="M40" s="39">
        <f>K40+1</f>
        <v>5</v>
      </c>
      <c r="O40" s="39">
        <f>M40+1</f>
        <v>6</v>
      </c>
      <c r="Q40" s="39">
        <f>O40+1</f>
        <v>7</v>
      </c>
      <c r="S40" s="39">
        <f>Q40+1</f>
        <v>8</v>
      </c>
      <c r="U40" s="39">
        <f>S40+1</f>
        <v>9</v>
      </c>
      <c r="W40" s="39">
        <f>U40+1</f>
        <v>10</v>
      </c>
      <c r="Y40" s="37" t="s">
        <v>66</v>
      </c>
      <c r="Z40" s="27"/>
      <c r="AA40" s="37" t="s">
        <v>315</v>
      </c>
    </row>
    <row r="41" spans="1:27" s="11" customFormat="1" ht="12.75" customHeight="1" x14ac:dyDescent="0.2">
      <c r="A41" s="34"/>
      <c r="B41" s="13" t="s">
        <v>12</v>
      </c>
      <c r="C41" s="13"/>
      <c r="D41" s="13"/>
      <c r="E41" s="19">
        <v>17</v>
      </c>
      <c r="F41" s="20">
        <f t="shared" ref="F41:F46" si="22">G41-E41</f>
        <v>33</v>
      </c>
      <c r="G41" s="19">
        <v>50</v>
      </c>
      <c r="H41" s="20">
        <f t="shared" ref="H41:H43" si="23">I41-G41</f>
        <v>23</v>
      </c>
      <c r="I41" s="19">
        <v>73</v>
      </c>
      <c r="J41" s="20">
        <f t="shared" ref="J41:J43" si="24">K41-I41</f>
        <v>47</v>
      </c>
      <c r="K41" s="19">
        <v>120</v>
      </c>
      <c r="L41" s="20">
        <f t="shared" ref="L41:L43" si="25">M41-K41</f>
        <v>25</v>
      </c>
      <c r="M41" s="19">
        <v>145</v>
      </c>
      <c r="N41" s="20">
        <f t="shared" ref="N41:N43" si="26">O41-M41</f>
        <v>16</v>
      </c>
      <c r="O41" s="19">
        <v>161</v>
      </c>
      <c r="P41" s="20">
        <f t="shared" ref="P41:P43" si="27">Q41-O41</f>
        <v>35</v>
      </c>
      <c r="Q41" s="19">
        <v>196</v>
      </c>
      <c r="R41" s="20">
        <f t="shared" ref="R41:R43" si="28">S41-Q41</f>
        <v>0</v>
      </c>
      <c r="S41" s="19">
        <v>196</v>
      </c>
      <c r="T41" s="20">
        <f t="shared" ref="T41:T43" si="29">U41-S41</f>
        <v>0</v>
      </c>
      <c r="U41" s="19">
        <v>196</v>
      </c>
      <c r="V41" s="20">
        <f t="shared" ref="V41:V43" si="30">W41-U41</f>
        <v>0</v>
      </c>
      <c r="W41" s="19">
        <v>196</v>
      </c>
      <c r="X41" s="20">
        <f t="shared" ref="X41:X43" si="31">Y41-W41</f>
        <v>260</v>
      </c>
      <c r="Y41" s="19">
        <v>456</v>
      </c>
      <c r="Z41" s="20">
        <f t="shared" ref="Z41:Z43" si="32">AA41-Y41</f>
        <v>2</v>
      </c>
      <c r="AA41" s="19">
        <v>458</v>
      </c>
    </row>
    <row r="42" spans="1:27" s="11" customFormat="1" ht="12.75" customHeight="1" x14ac:dyDescent="0.2">
      <c r="A42" s="34"/>
      <c r="B42" s="13" t="s">
        <v>13</v>
      </c>
      <c r="C42" s="13"/>
      <c r="D42" s="13"/>
      <c r="E42" s="19">
        <v>4</v>
      </c>
      <c r="F42" s="20">
        <f t="shared" si="22"/>
        <v>10</v>
      </c>
      <c r="G42" s="19">
        <v>14</v>
      </c>
      <c r="H42" s="20">
        <f t="shared" si="23"/>
        <v>8</v>
      </c>
      <c r="I42" s="19">
        <v>22</v>
      </c>
      <c r="J42" s="20">
        <f t="shared" si="24"/>
        <v>11</v>
      </c>
      <c r="K42" s="19">
        <v>33</v>
      </c>
      <c r="L42" s="20">
        <f t="shared" si="25"/>
        <v>7</v>
      </c>
      <c r="M42" s="19">
        <v>40</v>
      </c>
      <c r="N42" s="20">
        <f t="shared" si="26"/>
        <v>6</v>
      </c>
      <c r="O42" s="19">
        <v>46</v>
      </c>
      <c r="P42" s="20">
        <f t="shared" si="27"/>
        <v>9</v>
      </c>
      <c r="Q42" s="19">
        <v>55</v>
      </c>
      <c r="R42" s="20">
        <f t="shared" si="28"/>
        <v>0</v>
      </c>
      <c r="S42" s="19">
        <v>55</v>
      </c>
      <c r="T42" s="20">
        <f t="shared" si="29"/>
        <v>0</v>
      </c>
      <c r="U42" s="19">
        <v>55</v>
      </c>
      <c r="V42" s="20">
        <f t="shared" si="30"/>
        <v>0</v>
      </c>
      <c r="W42" s="19">
        <v>55</v>
      </c>
      <c r="X42" s="20">
        <f t="shared" si="31"/>
        <v>48</v>
      </c>
      <c r="Y42" s="19">
        <v>103</v>
      </c>
      <c r="Z42" s="20">
        <f t="shared" si="32"/>
        <v>3</v>
      </c>
      <c r="AA42" s="19">
        <v>106</v>
      </c>
    </row>
    <row r="43" spans="1:27" s="11" customFormat="1" ht="12.75" customHeight="1" x14ac:dyDescent="0.2">
      <c r="A43" s="34"/>
      <c r="B43" s="13" t="s">
        <v>15</v>
      </c>
      <c r="C43" s="13"/>
      <c r="D43" s="13"/>
      <c r="E43" s="19">
        <v>1</v>
      </c>
      <c r="F43" s="20">
        <f t="shared" si="22"/>
        <v>1</v>
      </c>
      <c r="G43" s="19">
        <v>2</v>
      </c>
      <c r="H43" s="20">
        <f t="shared" si="23"/>
        <v>0</v>
      </c>
      <c r="I43" s="19">
        <v>2</v>
      </c>
      <c r="J43" s="20">
        <f t="shared" si="24"/>
        <v>1</v>
      </c>
      <c r="K43" s="19">
        <v>3</v>
      </c>
      <c r="L43" s="20">
        <f t="shared" si="25"/>
        <v>0</v>
      </c>
      <c r="M43" s="19">
        <v>3</v>
      </c>
      <c r="N43" s="20">
        <f t="shared" si="26"/>
        <v>0</v>
      </c>
      <c r="O43" s="19">
        <v>3</v>
      </c>
      <c r="P43" s="20">
        <f t="shared" si="27"/>
        <v>0</v>
      </c>
      <c r="Q43" s="19">
        <v>3</v>
      </c>
      <c r="R43" s="20">
        <f t="shared" si="28"/>
        <v>0</v>
      </c>
      <c r="S43" s="19">
        <v>3</v>
      </c>
      <c r="T43" s="20">
        <f t="shared" si="29"/>
        <v>0</v>
      </c>
      <c r="U43" s="19">
        <v>3</v>
      </c>
      <c r="V43" s="20">
        <f t="shared" si="30"/>
        <v>0</v>
      </c>
      <c r="W43" s="19">
        <v>3</v>
      </c>
      <c r="X43" s="20">
        <f t="shared" si="31"/>
        <v>7</v>
      </c>
      <c r="Y43" s="19">
        <v>10</v>
      </c>
      <c r="Z43" s="20">
        <f t="shared" si="32"/>
        <v>0</v>
      </c>
      <c r="AA43" s="19">
        <v>10</v>
      </c>
    </row>
    <row r="44" spans="1:27" s="11" customFormat="1" ht="12.75" customHeight="1" x14ac:dyDescent="0.2">
      <c r="A44" s="34"/>
      <c r="E44" s="16">
        <f>IFERROR(MAX(E42,E50)/E41,0)</f>
        <v>0.23529411764705882</v>
      </c>
      <c r="F44" s="16">
        <f t="shared" ref="F44:K44" si="33">IFERROR(MAX(F42,F50)/F41,0)</f>
        <v>0.33333333333333331</v>
      </c>
      <c r="G44" s="16">
        <f t="shared" si="33"/>
        <v>0.3</v>
      </c>
      <c r="H44" s="16">
        <f t="shared" si="33"/>
        <v>0.39130434782608697</v>
      </c>
      <c r="I44" s="16">
        <f t="shared" si="33"/>
        <v>0.32876712328767121</v>
      </c>
      <c r="J44" s="16">
        <f t="shared" si="33"/>
        <v>0.2978723404255319</v>
      </c>
      <c r="K44" s="16">
        <f t="shared" si="33"/>
        <v>0.31666666666666665</v>
      </c>
      <c r="L44" s="16">
        <f t="shared" ref="L44:M44" si="34">IFERROR(MAX(L42,L50)/L41,0)</f>
        <v>0.28000000000000003</v>
      </c>
      <c r="M44" s="16">
        <f t="shared" si="34"/>
        <v>0.31034482758620691</v>
      </c>
      <c r="N44" s="16">
        <f t="shared" ref="N44:O44" si="35">IFERROR(MAX(N42,N50)/N41,0)</f>
        <v>0.4375</v>
      </c>
      <c r="O44" s="16">
        <f t="shared" si="35"/>
        <v>0.32298136645962733</v>
      </c>
      <c r="P44" s="16">
        <f t="shared" ref="P44:Q44" si="36">IFERROR(MAX(P42,P50)/P41,0)</f>
        <v>0.34285714285714286</v>
      </c>
      <c r="Q44" s="16">
        <f t="shared" si="36"/>
        <v>0.32653061224489793</v>
      </c>
      <c r="R44" s="16">
        <f t="shared" ref="R44:Z44" si="37">IFERROR(MAX(R42,R50)/R41,0)</f>
        <v>0</v>
      </c>
      <c r="S44" s="16">
        <f t="shared" si="37"/>
        <v>0.32653061224489793</v>
      </c>
      <c r="T44" s="16">
        <f t="shared" si="37"/>
        <v>0</v>
      </c>
      <c r="U44" s="16">
        <f t="shared" si="37"/>
        <v>0.32653061224489793</v>
      </c>
      <c r="V44" s="16">
        <f t="shared" si="37"/>
        <v>0</v>
      </c>
      <c r="W44" s="16">
        <f t="shared" si="37"/>
        <v>0.32653061224489793</v>
      </c>
      <c r="X44" s="16">
        <f t="shared" si="37"/>
        <v>0.3576923076923077</v>
      </c>
      <c r="Y44" s="16">
        <f t="shared" si="37"/>
        <v>0.3442982456140351</v>
      </c>
      <c r="Z44" s="16">
        <f t="shared" si="37"/>
        <v>1.5</v>
      </c>
      <c r="AA44" s="16">
        <f>IFERROR(MAX(AA42,AA50)/AA41,0)</f>
        <v>0.34934497816593885</v>
      </c>
    </row>
    <row r="45" spans="1:27" s="11" customFormat="1" ht="12.75" customHeight="1" x14ac:dyDescent="0.2">
      <c r="A45" s="34"/>
      <c r="E45" s="18"/>
      <c r="F45" s="18"/>
      <c r="G45" s="18"/>
      <c r="H45" s="18"/>
      <c r="I45" s="18"/>
      <c r="J45" s="18"/>
      <c r="K45" s="18"/>
      <c r="L45" s="18"/>
      <c r="M45" s="18"/>
      <c r="N45" s="18"/>
      <c r="O45" s="18"/>
      <c r="P45" s="18"/>
      <c r="Q45" s="18"/>
      <c r="R45" s="18"/>
      <c r="S45" s="18"/>
      <c r="T45" s="18"/>
      <c r="U45" s="18"/>
      <c r="V45" s="18"/>
      <c r="W45" s="18"/>
      <c r="X45" s="18"/>
      <c r="Y45" s="18"/>
      <c r="Z45" s="18"/>
      <c r="AA45" s="18"/>
    </row>
    <row r="46" spans="1:27" s="11" customFormat="1" ht="12.75" customHeight="1" x14ac:dyDescent="0.2">
      <c r="A46" s="34"/>
      <c r="B46" s="13" t="s">
        <v>58</v>
      </c>
      <c r="C46" s="13"/>
      <c r="D46" s="13"/>
      <c r="E46" s="19">
        <v>2</v>
      </c>
      <c r="F46" s="20">
        <f t="shared" si="22"/>
        <v>2</v>
      </c>
      <c r="G46" s="19">
        <v>4</v>
      </c>
      <c r="H46" s="20">
        <f t="shared" ref="H46" si="38">I46-G46</f>
        <v>0</v>
      </c>
      <c r="I46" s="19">
        <v>4</v>
      </c>
      <c r="J46" s="20">
        <f t="shared" ref="J46" si="39">K46-I46</f>
        <v>0</v>
      </c>
      <c r="K46" s="19">
        <v>4</v>
      </c>
      <c r="L46" s="20">
        <f t="shared" ref="L46" si="40">M46-K46</f>
        <v>1</v>
      </c>
      <c r="M46" s="19">
        <v>5</v>
      </c>
      <c r="N46" s="20">
        <f t="shared" ref="N46" si="41">O46-M46</f>
        <v>0</v>
      </c>
      <c r="O46" s="19">
        <v>5</v>
      </c>
      <c r="P46" s="20">
        <f t="shared" ref="P46" si="42">Q46-O46</f>
        <v>0</v>
      </c>
      <c r="Q46" s="19">
        <v>5</v>
      </c>
      <c r="R46" s="20">
        <f t="shared" ref="R46" si="43">S46-Q46</f>
        <v>0</v>
      </c>
      <c r="S46" s="19">
        <v>5</v>
      </c>
      <c r="T46" s="20">
        <f t="shared" ref="T46" si="44">U46-S46</f>
        <v>0</v>
      </c>
      <c r="U46" s="19">
        <v>5</v>
      </c>
      <c r="V46" s="20">
        <f t="shared" ref="V46" si="45">W46-U46</f>
        <v>0</v>
      </c>
      <c r="W46" s="19">
        <v>5</v>
      </c>
      <c r="X46" s="20">
        <f t="shared" ref="X46" si="46">Y46-W46</f>
        <v>4</v>
      </c>
      <c r="Y46" s="19">
        <v>9</v>
      </c>
      <c r="Z46" s="20">
        <f t="shared" ref="Z46" si="47">AA46-Y46</f>
        <v>0</v>
      </c>
      <c r="AA46" s="19">
        <v>9</v>
      </c>
    </row>
    <row r="47" spans="1:27" s="11" customFormat="1" ht="12.75" customHeight="1" x14ac:dyDescent="0.2">
      <c r="A47" s="34"/>
      <c r="B47" s="13" t="s">
        <v>57</v>
      </c>
      <c r="C47" s="13"/>
      <c r="D47" s="13"/>
      <c r="E47" s="19">
        <v>0</v>
      </c>
      <c r="F47" s="20">
        <f>G47-E47</f>
        <v>0</v>
      </c>
      <c r="G47" s="19">
        <v>0</v>
      </c>
      <c r="H47" s="20">
        <f>I47-G47</f>
        <v>0</v>
      </c>
      <c r="I47" s="19">
        <v>0</v>
      </c>
      <c r="J47" s="20">
        <f>K47-I47</f>
        <v>0</v>
      </c>
      <c r="K47" s="19">
        <v>0</v>
      </c>
      <c r="L47" s="20">
        <f>M47-K47</f>
        <v>0</v>
      </c>
      <c r="M47" s="19">
        <v>0</v>
      </c>
      <c r="N47" s="20">
        <f>O47-M47</f>
        <v>0</v>
      </c>
      <c r="O47" s="19">
        <v>0</v>
      </c>
      <c r="P47" s="20">
        <f>Q47-O47</f>
        <v>0</v>
      </c>
      <c r="Q47" s="19">
        <v>0</v>
      </c>
      <c r="R47" s="20">
        <f>S47-Q47</f>
        <v>0</v>
      </c>
      <c r="S47" s="19">
        <v>0</v>
      </c>
      <c r="T47" s="20">
        <f>U47-S47</f>
        <v>0</v>
      </c>
      <c r="U47" s="19">
        <v>0</v>
      </c>
      <c r="V47" s="20">
        <f>W47-U47</f>
        <v>0</v>
      </c>
      <c r="W47" s="19">
        <v>0</v>
      </c>
      <c r="X47" s="20">
        <f>Y47-W47</f>
        <v>0</v>
      </c>
      <c r="Y47" s="19">
        <v>0</v>
      </c>
      <c r="Z47" s="20">
        <f>AA47-Y47</f>
        <v>0</v>
      </c>
      <c r="AA47" s="19">
        <v>0</v>
      </c>
    </row>
    <row r="48" spans="1:27" s="11" customFormat="1" ht="12.75" customHeight="1" x14ac:dyDescent="0.2">
      <c r="A48" s="34"/>
      <c r="E48" s="18"/>
      <c r="F48" s="18"/>
      <c r="G48" s="18"/>
      <c r="H48" s="21"/>
      <c r="I48" s="18"/>
      <c r="J48" s="21"/>
      <c r="K48" s="18"/>
      <c r="L48" s="21"/>
      <c r="M48" s="18"/>
      <c r="N48" s="21"/>
      <c r="O48" s="18"/>
      <c r="P48" s="21"/>
      <c r="Q48" s="18"/>
      <c r="R48" s="21"/>
      <c r="S48" s="18"/>
      <c r="T48" s="21"/>
      <c r="U48" s="18"/>
      <c r="V48" s="21"/>
      <c r="W48" s="18"/>
      <c r="X48" s="21"/>
      <c r="Y48" s="18"/>
      <c r="Z48" s="18"/>
      <c r="AA48" s="18"/>
    </row>
    <row r="49" spans="1:27" s="11" customFormat="1" ht="12.75" customHeight="1" x14ac:dyDescent="0.2">
      <c r="A49" s="34"/>
      <c r="E49" s="19">
        <v>0</v>
      </c>
      <c r="F49" s="20">
        <f>G49-E49</f>
        <v>1</v>
      </c>
      <c r="G49" s="19">
        <v>1</v>
      </c>
      <c r="H49" s="20">
        <f>I49-G49</f>
        <v>1</v>
      </c>
      <c r="I49" s="19">
        <v>2</v>
      </c>
      <c r="J49" s="20">
        <f>K49-I49</f>
        <v>3</v>
      </c>
      <c r="K49" s="19">
        <v>5</v>
      </c>
      <c r="L49" s="20">
        <f>M49-K49</f>
        <v>0</v>
      </c>
      <c r="M49" s="19">
        <v>5</v>
      </c>
      <c r="N49" s="20">
        <f>O49-M49</f>
        <v>1</v>
      </c>
      <c r="O49" s="19">
        <v>6</v>
      </c>
      <c r="P49" s="20">
        <f>Q49-O49</f>
        <v>3</v>
      </c>
      <c r="Q49" s="19">
        <v>9</v>
      </c>
      <c r="R49" s="20">
        <f>S49-Q49</f>
        <v>0</v>
      </c>
      <c r="S49" s="19">
        <v>9</v>
      </c>
      <c r="T49" s="20">
        <f>U49-S49</f>
        <v>0</v>
      </c>
      <c r="U49" s="19">
        <v>9</v>
      </c>
      <c r="V49" s="20">
        <f>W49-U49</f>
        <v>0</v>
      </c>
      <c r="W49" s="19">
        <v>9</v>
      </c>
      <c r="X49" s="20">
        <f>Y49-W49</f>
        <v>45</v>
      </c>
      <c r="Y49" s="19">
        <v>54</v>
      </c>
      <c r="Z49" s="20">
        <f>AA49-Y49</f>
        <v>0</v>
      </c>
      <c r="AA49" s="19">
        <v>54</v>
      </c>
    </row>
    <row r="50" spans="1:27" s="11" customFormat="1" ht="12.75" customHeight="1" x14ac:dyDescent="0.2">
      <c r="A50" s="34"/>
      <c r="B50" s="13" t="s">
        <v>59</v>
      </c>
      <c r="C50" s="13"/>
      <c r="D50" s="13"/>
      <c r="E50" s="20">
        <f>E42+E49</f>
        <v>4</v>
      </c>
      <c r="F50" s="20">
        <f>G50-E50</f>
        <v>11</v>
      </c>
      <c r="G50" s="20">
        <f>G42+G49</f>
        <v>15</v>
      </c>
      <c r="H50" s="20">
        <f>I50-G50</f>
        <v>9</v>
      </c>
      <c r="I50" s="20">
        <f>I42+I49</f>
        <v>24</v>
      </c>
      <c r="J50" s="20">
        <f>K50-I50</f>
        <v>14</v>
      </c>
      <c r="K50" s="20">
        <f>K42+K49</f>
        <v>38</v>
      </c>
      <c r="L50" s="20">
        <f>M50-K50</f>
        <v>7</v>
      </c>
      <c r="M50" s="20">
        <f>M42+M49</f>
        <v>45</v>
      </c>
      <c r="N50" s="20">
        <f>O50-M50</f>
        <v>7</v>
      </c>
      <c r="O50" s="20">
        <f>O42+O49</f>
        <v>52</v>
      </c>
      <c r="P50" s="20">
        <f>Q50-O50</f>
        <v>12</v>
      </c>
      <c r="Q50" s="20">
        <f>Q42+Q49</f>
        <v>64</v>
      </c>
      <c r="R50" s="20">
        <f>S50-Q50</f>
        <v>0</v>
      </c>
      <c r="S50" s="20">
        <f>S42+S49</f>
        <v>64</v>
      </c>
      <c r="T50" s="20">
        <f>U50-S50</f>
        <v>0</v>
      </c>
      <c r="U50" s="20">
        <f>U42+U49</f>
        <v>64</v>
      </c>
      <c r="V50" s="20">
        <f>W50-U50</f>
        <v>0</v>
      </c>
      <c r="W50" s="20">
        <f>W42+W49</f>
        <v>64</v>
      </c>
      <c r="X50" s="20">
        <f>Y50-W50</f>
        <v>93</v>
      </c>
      <c r="Y50" s="20">
        <f>Y42+Y49</f>
        <v>157</v>
      </c>
      <c r="Z50" s="20">
        <f>AA50-Y50</f>
        <v>3</v>
      </c>
      <c r="AA50" s="20">
        <f>AA42+AA49</f>
        <v>160</v>
      </c>
    </row>
    <row r="51" spans="1:27" s="11" customFormat="1" ht="12.75" customHeight="1" x14ac:dyDescent="0.2">
      <c r="A51" s="34"/>
      <c r="E51" s="21"/>
      <c r="F51" s="18"/>
      <c r="G51" s="21"/>
      <c r="H51" s="21"/>
      <c r="I51" s="21"/>
      <c r="J51" s="21"/>
      <c r="K51" s="21"/>
      <c r="L51" s="21"/>
      <c r="M51" s="21"/>
      <c r="N51" s="21"/>
      <c r="O51" s="21"/>
      <c r="P51" s="21"/>
      <c r="Q51" s="21"/>
      <c r="R51" s="21"/>
      <c r="S51" s="21"/>
      <c r="T51" s="21"/>
      <c r="U51" s="21"/>
      <c r="V51" s="21"/>
      <c r="W51" s="21"/>
      <c r="X51" s="21"/>
      <c r="Y51" s="21"/>
    </row>
    <row r="52" spans="1:27" ht="12.75" customHeight="1" x14ac:dyDescent="0.2">
      <c r="B52" s="13" t="s">
        <v>63</v>
      </c>
      <c r="C52" s="13"/>
      <c r="D52" s="13"/>
      <c r="E52" s="21"/>
      <c r="F52" s="18"/>
      <c r="G52" s="21"/>
      <c r="H52" s="21"/>
      <c r="I52" s="21"/>
      <c r="J52" s="21"/>
      <c r="K52" s="21"/>
      <c r="L52" s="21"/>
      <c r="M52" s="21"/>
      <c r="N52" s="21"/>
      <c r="O52" s="21"/>
      <c r="P52" s="21"/>
      <c r="Q52" s="21"/>
      <c r="R52" s="21"/>
      <c r="S52" s="21"/>
      <c r="T52" s="21"/>
      <c r="U52" s="21"/>
      <c r="V52" s="21"/>
      <c r="W52" s="21"/>
      <c r="X52" s="21"/>
      <c r="Y52" s="21"/>
    </row>
    <row r="53" spans="1:27" s="11" customFormat="1" ht="12.75" customHeight="1" x14ac:dyDescent="0.2">
      <c r="A53" s="34"/>
      <c r="B53" s="13" t="s">
        <v>56</v>
      </c>
      <c r="C53" s="13"/>
      <c r="D53" s="13"/>
      <c r="E53" s="19">
        <v>0</v>
      </c>
      <c r="F53" s="18"/>
      <c r="G53" s="19">
        <v>16</v>
      </c>
      <c r="H53" s="21"/>
      <c r="I53" s="19">
        <v>21</v>
      </c>
      <c r="J53" s="21"/>
      <c r="K53" s="19">
        <v>15</v>
      </c>
      <c r="L53" s="21"/>
      <c r="M53" s="19">
        <v>12</v>
      </c>
      <c r="N53" s="21"/>
      <c r="O53" s="19">
        <v>12</v>
      </c>
      <c r="P53" s="21"/>
      <c r="Q53" s="19">
        <v>12</v>
      </c>
      <c r="R53" s="21"/>
      <c r="S53" s="19">
        <v>12</v>
      </c>
      <c r="T53" s="21"/>
      <c r="U53" s="19">
        <v>12</v>
      </c>
      <c r="V53" s="21"/>
      <c r="W53" s="19">
        <v>12</v>
      </c>
      <c r="X53" s="21"/>
      <c r="Y53" s="21"/>
    </row>
    <row r="54" spans="1:27" s="11" customFormat="1" ht="12.75" customHeight="1" x14ac:dyDescent="0.2">
      <c r="A54" s="34"/>
      <c r="B54" s="13" t="s">
        <v>16</v>
      </c>
      <c r="C54" s="13"/>
      <c r="D54" s="13"/>
      <c r="E54" s="19">
        <v>0</v>
      </c>
      <c r="F54" s="18"/>
      <c r="G54" s="19">
        <v>0</v>
      </c>
      <c r="H54" s="21"/>
      <c r="I54" s="19">
        <v>0</v>
      </c>
      <c r="J54" s="21"/>
      <c r="K54" s="19">
        <v>0</v>
      </c>
      <c r="L54" s="21"/>
      <c r="M54" s="19">
        <v>0</v>
      </c>
      <c r="N54" s="21"/>
      <c r="O54" s="19">
        <v>0</v>
      </c>
      <c r="P54" s="21"/>
      <c r="Q54" s="19">
        <v>0</v>
      </c>
      <c r="R54" s="21"/>
      <c r="S54" s="19">
        <v>0</v>
      </c>
      <c r="T54" s="21"/>
      <c r="U54" s="19">
        <v>0</v>
      </c>
      <c r="V54" s="21"/>
      <c r="W54" s="19">
        <v>0</v>
      </c>
      <c r="X54" s="21"/>
      <c r="Y54" s="21"/>
    </row>
    <row r="55" spans="1:27" s="11" customFormat="1" ht="12.75" customHeight="1" x14ac:dyDescent="0.2">
      <c r="A55" s="34"/>
      <c r="F55" s="12"/>
      <c r="H55" s="12"/>
      <c r="I55" s="12"/>
      <c r="O55" s="12"/>
    </row>
    <row r="56" spans="1:27" s="11" customFormat="1" ht="12.75" customHeight="1" x14ac:dyDescent="0.2">
      <c r="A56" s="34"/>
      <c r="F56" s="12"/>
      <c r="H56" s="12"/>
      <c r="I56" s="12"/>
      <c r="O56" s="12"/>
    </row>
    <row r="57" spans="1:27" s="34" customFormat="1" ht="12.75" customHeight="1" x14ac:dyDescent="0.2">
      <c r="C57" s="33"/>
      <c r="D57" s="30"/>
      <c r="E57" s="29">
        <v>44471</v>
      </c>
      <c r="F57" s="30"/>
      <c r="G57" s="31">
        <f>E57+1</f>
        <v>44472</v>
      </c>
      <c r="H57" s="30"/>
      <c r="I57" s="31">
        <f>G57+1</f>
        <v>44473</v>
      </c>
      <c r="J57" s="30"/>
      <c r="K57" s="31">
        <f>I57+1</f>
        <v>44474</v>
      </c>
      <c r="L57" s="30"/>
      <c r="M57" s="31">
        <f>K57+1</f>
        <v>44475</v>
      </c>
      <c r="N57" s="30"/>
      <c r="O57" s="31">
        <f>M57+1</f>
        <v>44476</v>
      </c>
      <c r="P57" s="30"/>
      <c r="Q57" s="31">
        <f>O57+1</f>
        <v>44477</v>
      </c>
      <c r="R57" s="30"/>
      <c r="S57" s="31">
        <f>Q57+1</f>
        <v>44478</v>
      </c>
      <c r="T57" s="30"/>
      <c r="U57" s="31">
        <f>S57+1</f>
        <v>44479</v>
      </c>
      <c r="V57" s="30"/>
      <c r="W57" s="31">
        <f>U57+1</f>
        <v>44480</v>
      </c>
      <c r="X57" s="30"/>
      <c r="Y57" s="31"/>
    </row>
    <row r="58" spans="1:27" s="32" customFormat="1" ht="12.75" customHeight="1" x14ac:dyDescent="0.2">
      <c r="B58" s="40" t="s">
        <v>25</v>
      </c>
      <c r="D58" s="27" t="s">
        <v>61</v>
      </c>
      <c r="E58" s="38">
        <v>1</v>
      </c>
      <c r="F58" s="27"/>
      <c r="G58" s="39">
        <f>E58+1</f>
        <v>2</v>
      </c>
      <c r="H58" s="27"/>
      <c r="I58" s="39">
        <f>G58+1</f>
        <v>3</v>
      </c>
      <c r="J58" s="27"/>
      <c r="K58" s="39">
        <f>I58+1</f>
        <v>4</v>
      </c>
      <c r="L58" s="27"/>
      <c r="M58" s="39">
        <f>K58+1</f>
        <v>5</v>
      </c>
      <c r="N58" s="27"/>
      <c r="O58" s="39">
        <f>M58+1</f>
        <v>6</v>
      </c>
      <c r="P58" s="27"/>
      <c r="Q58" s="39">
        <f>O58+1</f>
        <v>7</v>
      </c>
      <c r="R58" s="27"/>
      <c r="S58" s="39">
        <f>Q58+1</f>
        <v>8</v>
      </c>
      <c r="T58" s="27"/>
      <c r="U58" s="39">
        <f>S58+1</f>
        <v>9</v>
      </c>
      <c r="V58" s="27"/>
      <c r="W58" s="39">
        <f>U58+1</f>
        <v>10</v>
      </c>
      <c r="X58" s="27"/>
      <c r="Y58" s="37" t="s">
        <v>66</v>
      </c>
      <c r="Z58" s="27"/>
      <c r="AA58" s="37" t="s">
        <v>315</v>
      </c>
    </row>
    <row r="59" spans="1:27" s="11" customFormat="1" ht="12.75" customHeight="1" x14ac:dyDescent="0.2">
      <c r="A59" s="34"/>
      <c r="B59" s="13" t="s">
        <v>12</v>
      </c>
      <c r="C59" s="13"/>
      <c r="D59" s="13"/>
      <c r="E59" s="19">
        <v>12</v>
      </c>
      <c r="F59" s="20">
        <f t="shared" ref="F59:F61" si="48">G59-E59</f>
        <v>9</v>
      </c>
      <c r="G59" s="19">
        <v>21</v>
      </c>
      <c r="H59" s="20">
        <f t="shared" ref="H59:H61" si="49">I59-G59</f>
        <v>11</v>
      </c>
      <c r="I59" s="19">
        <v>32</v>
      </c>
      <c r="J59" s="20">
        <f t="shared" ref="J59:J61" si="50">K59-I59</f>
        <v>0</v>
      </c>
      <c r="K59" s="19">
        <v>32</v>
      </c>
      <c r="L59" s="20">
        <f t="shared" ref="L59:L61" si="51">M59-K59</f>
        <v>0</v>
      </c>
      <c r="M59" s="19">
        <v>32</v>
      </c>
      <c r="N59" s="20">
        <f t="shared" ref="N59:N61" si="52">O59-M59</f>
        <v>0</v>
      </c>
      <c r="O59" s="19">
        <v>32</v>
      </c>
      <c r="P59" s="20">
        <f t="shared" ref="P59:P61" si="53">Q59-O59</f>
        <v>0</v>
      </c>
      <c r="Q59" s="19">
        <v>32</v>
      </c>
      <c r="R59" s="20">
        <f t="shared" ref="R59:R61" si="54">S59-Q59</f>
        <v>0</v>
      </c>
      <c r="S59" s="19">
        <v>32</v>
      </c>
      <c r="T59" s="20">
        <f t="shared" ref="T59:T61" si="55">U59-S59</f>
        <v>0</v>
      </c>
      <c r="U59" s="19">
        <v>32</v>
      </c>
      <c r="V59" s="20">
        <f t="shared" ref="V59:V61" si="56">W59-U59</f>
        <v>26</v>
      </c>
      <c r="W59" s="19">
        <v>58</v>
      </c>
      <c r="X59" s="20">
        <f t="shared" ref="X59:X61" si="57">Y59-W59</f>
        <v>76</v>
      </c>
      <c r="Y59" s="19">
        <v>134</v>
      </c>
      <c r="Z59" s="20">
        <f t="shared" ref="Z59:Z61" si="58">AA59-Y59</f>
        <v>0</v>
      </c>
      <c r="AA59" s="19">
        <v>134</v>
      </c>
    </row>
    <row r="60" spans="1:27" s="11" customFormat="1" ht="12.75" customHeight="1" x14ac:dyDescent="0.2">
      <c r="A60" s="34"/>
      <c r="B60" s="13" t="s">
        <v>13</v>
      </c>
      <c r="C60" s="13"/>
      <c r="D60" s="13"/>
      <c r="E60" s="19">
        <v>4</v>
      </c>
      <c r="F60" s="20">
        <f t="shared" si="48"/>
        <v>5</v>
      </c>
      <c r="G60" s="19">
        <v>9</v>
      </c>
      <c r="H60" s="20">
        <f t="shared" si="49"/>
        <v>4</v>
      </c>
      <c r="I60" s="19">
        <v>13</v>
      </c>
      <c r="J60" s="20">
        <f t="shared" si="50"/>
        <v>0</v>
      </c>
      <c r="K60" s="19">
        <v>13</v>
      </c>
      <c r="L60" s="20">
        <f t="shared" si="51"/>
        <v>0</v>
      </c>
      <c r="M60" s="19">
        <v>13</v>
      </c>
      <c r="N60" s="20">
        <f t="shared" si="52"/>
        <v>0</v>
      </c>
      <c r="O60" s="19">
        <v>13</v>
      </c>
      <c r="P60" s="20">
        <f t="shared" si="53"/>
        <v>0</v>
      </c>
      <c r="Q60" s="19">
        <v>13</v>
      </c>
      <c r="R60" s="20">
        <f t="shared" si="54"/>
        <v>0</v>
      </c>
      <c r="S60" s="19">
        <v>13</v>
      </c>
      <c r="T60" s="20">
        <f t="shared" si="55"/>
        <v>0</v>
      </c>
      <c r="U60" s="19">
        <v>13</v>
      </c>
      <c r="V60" s="20">
        <f t="shared" si="56"/>
        <v>10</v>
      </c>
      <c r="W60" s="19">
        <v>23</v>
      </c>
      <c r="X60" s="20">
        <f t="shared" si="57"/>
        <v>19</v>
      </c>
      <c r="Y60" s="19">
        <v>42</v>
      </c>
      <c r="Z60" s="20">
        <f t="shared" si="58"/>
        <v>2</v>
      </c>
      <c r="AA60" s="19">
        <v>44</v>
      </c>
    </row>
    <row r="61" spans="1:27" s="11" customFormat="1" ht="12.75" customHeight="1" x14ac:dyDescent="0.2">
      <c r="A61" s="34"/>
      <c r="B61" s="13" t="s">
        <v>15</v>
      </c>
      <c r="C61" s="13"/>
      <c r="D61" s="13"/>
      <c r="E61" s="19">
        <v>1</v>
      </c>
      <c r="F61" s="20">
        <f t="shared" si="48"/>
        <v>0</v>
      </c>
      <c r="G61" s="19">
        <v>1</v>
      </c>
      <c r="H61" s="20">
        <f t="shared" si="49"/>
        <v>0</v>
      </c>
      <c r="I61" s="19">
        <v>1</v>
      </c>
      <c r="J61" s="20">
        <f t="shared" si="50"/>
        <v>0</v>
      </c>
      <c r="K61" s="19">
        <v>1</v>
      </c>
      <c r="L61" s="20">
        <f t="shared" si="51"/>
        <v>0</v>
      </c>
      <c r="M61" s="19">
        <v>1</v>
      </c>
      <c r="N61" s="20">
        <f t="shared" si="52"/>
        <v>0</v>
      </c>
      <c r="O61" s="19">
        <v>1</v>
      </c>
      <c r="P61" s="20">
        <f t="shared" si="53"/>
        <v>0</v>
      </c>
      <c r="Q61" s="19">
        <v>1</v>
      </c>
      <c r="R61" s="20">
        <f t="shared" si="54"/>
        <v>0</v>
      </c>
      <c r="S61" s="19">
        <v>1</v>
      </c>
      <c r="T61" s="20">
        <f t="shared" si="55"/>
        <v>0</v>
      </c>
      <c r="U61" s="19">
        <v>1</v>
      </c>
      <c r="V61" s="20">
        <f t="shared" si="56"/>
        <v>1</v>
      </c>
      <c r="W61" s="19">
        <v>2</v>
      </c>
      <c r="X61" s="20">
        <f t="shared" si="57"/>
        <v>3</v>
      </c>
      <c r="Y61" s="19">
        <v>5</v>
      </c>
      <c r="Z61" s="20">
        <f t="shared" si="58"/>
        <v>0</v>
      </c>
      <c r="AA61" s="19">
        <v>5</v>
      </c>
    </row>
    <row r="62" spans="1:27" s="11" customFormat="1" ht="12.75" customHeight="1" x14ac:dyDescent="0.2">
      <c r="A62" s="34"/>
      <c r="E62" s="16">
        <f>IFERROR(MAX(E60,E68)/E59,0)</f>
        <v>0.33333333333333331</v>
      </c>
      <c r="F62" s="16">
        <f t="shared" ref="F62:H62" si="59">IFERROR(MAX(F60,F68)/F59,0)</f>
        <v>0.55555555555555558</v>
      </c>
      <c r="G62" s="16">
        <f>IFERROR(MAX(G60,G68)/G59,0)</f>
        <v>0.42857142857142855</v>
      </c>
      <c r="H62" s="16">
        <f t="shared" si="59"/>
        <v>0.36363636363636365</v>
      </c>
      <c r="I62" s="16">
        <f>IFERROR(MAX(I60,I68)/I59,0)</f>
        <v>0.40625</v>
      </c>
      <c r="J62" s="16">
        <f t="shared" ref="J62" si="60">IFERROR(MAX(J60,J68)/J59,0)</f>
        <v>0</v>
      </c>
      <c r="K62" s="16">
        <f>IFERROR(MAX(K60,K68)/K59,0)</f>
        <v>0.40625</v>
      </c>
      <c r="L62" s="16">
        <f t="shared" ref="L62" si="61">IFERROR(MAX(L60,L68)/L59,0)</f>
        <v>0</v>
      </c>
      <c r="M62" s="16">
        <f>IFERROR(MAX(M60,M68)/M59,0)</f>
        <v>0.40625</v>
      </c>
      <c r="N62" s="16">
        <f t="shared" ref="N62" si="62">IFERROR(MAX(N60,N68)/N59,0)</f>
        <v>0</v>
      </c>
      <c r="O62" s="16">
        <f>IFERROR(MAX(O60,O68)/O59,0)</f>
        <v>0.40625</v>
      </c>
      <c r="P62" s="16">
        <f t="shared" ref="P62" si="63">IFERROR(MAX(P60,P68)/P59,0)</f>
        <v>0</v>
      </c>
      <c r="Q62" s="16">
        <f>IFERROR(MAX(Q60,Q68)/Q59,0)</f>
        <v>0.40625</v>
      </c>
      <c r="R62" s="16">
        <f t="shared" ref="R62" si="64">IFERROR(MAX(R60,R68)/R59,0)</f>
        <v>0</v>
      </c>
      <c r="S62" s="16">
        <f>IFERROR(MAX(S60,S68)/S59,0)</f>
        <v>0.40625</v>
      </c>
      <c r="T62" s="16">
        <f t="shared" ref="T62" si="65">IFERROR(MAX(T60,T68)/T59,0)</f>
        <v>0</v>
      </c>
      <c r="U62" s="16">
        <f>IFERROR(MAX(U60,U68)/U59,0)</f>
        <v>0.40625</v>
      </c>
      <c r="V62" s="16">
        <f t="shared" ref="V62:X62" si="66">IFERROR(MAX(V60,V68)/V59,0)</f>
        <v>0.38461538461538464</v>
      </c>
      <c r="W62" s="16">
        <f>IFERROR(MAX(W60,W68)/W59,0)</f>
        <v>0.39655172413793105</v>
      </c>
      <c r="X62" s="16">
        <f t="shared" si="66"/>
        <v>0.44736842105263158</v>
      </c>
      <c r="Y62" s="16">
        <f>IFERROR(MAX(Y60,Y68)/Y59,0)</f>
        <v>0.42537313432835822</v>
      </c>
      <c r="Z62" s="16">
        <f t="shared" ref="Z62" si="67">IFERROR(MAX(Z60,Z68)/Z59,0)</f>
        <v>0</v>
      </c>
      <c r="AA62" s="16">
        <f>IFERROR(MAX(AA60,AA68)/AA59,0)</f>
        <v>0.44029850746268656</v>
      </c>
    </row>
    <row r="63" spans="1:27" s="11" customFormat="1" ht="12.75" customHeight="1" x14ac:dyDescent="0.2">
      <c r="A63" s="34"/>
      <c r="E63" s="18"/>
      <c r="F63" s="18"/>
      <c r="G63" s="18"/>
      <c r="H63" s="18"/>
      <c r="I63" s="18"/>
      <c r="J63" s="18"/>
      <c r="K63" s="18"/>
      <c r="L63" s="18"/>
      <c r="M63" s="18"/>
      <c r="N63" s="18"/>
      <c r="O63" s="18"/>
      <c r="P63" s="18"/>
      <c r="Q63" s="18"/>
      <c r="R63" s="18"/>
      <c r="S63" s="18"/>
      <c r="T63" s="18"/>
      <c r="U63" s="18"/>
      <c r="V63" s="18"/>
      <c r="W63" s="18"/>
      <c r="X63" s="18"/>
      <c r="Y63" s="18"/>
      <c r="Z63" s="18"/>
      <c r="AA63" s="18"/>
    </row>
    <row r="64" spans="1:27" s="11" customFormat="1" ht="12.75" customHeight="1" x14ac:dyDescent="0.2">
      <c r="A64" s="34"/>
      <c r="B64" s="13" t="s">
        <v>58</v>
      </c>
      <c r="C64" s="13"/>
      <c r="D64" s="13"/>
      <c r="E64" s="19">
        <v>1</v>
      </c>
      <c r="F64" s="20">
        <f t="shared" ref="F64" si="68">G64-E64</f>
        <v>0</v>
      </c>
      <c r="G64" s="19">
        <v>1</v>
      </c>
      <c r="H64" s="20">
        <f t="shared" ref="H64" si="69">I64-G64</f>
        <v>1</v>
      </c>
      <c r="I64" s="19">
        <v>2</v>
      </c>
      <c r="J64" s="20">
        <f t="shared" ref="J64" si="70">K64-I64</f>
        <v>0</v>
      </c>
      <c r="K64" s="19">
        <v>2</v>
      </c>
      <c r="L64" s="20">
        <f t="shared" ref="L64" si="71">M64-K64</f>
        <v>0</v>
      </c>
      <c r="M64" s="19">
        <v>2</v>
      </c>
      <c r="N64" s="20">
        <f t="shared" ref="N64" si="72">O64-M64</f>
        <v>0</v>
      </c>
      <c r="O64" s="19">
        <v>2</v>
      </c>
      <c r="P64" s="20">
        <f t="shared" ref="P64" si="73">Q64-O64</f>
        <v>0</v>
      </c>
      <c r="Q64" s="19">
        <v>2</v>
      </c>
      <c r="R64" s="20">
        <f t="shared" ref="R64" si="74">S64-Q64</f>
        <v>0</v>
      </c>
      <c r="S64" s="19">
        <v>2</v>
      </c>
      <c r="T64" s="20">
        <f t="shared" ref="T64" si="75">U64-S64</f>
        <v>0</v>
      </c>
      <c r="U64" s="19">
        <v>2</v>
      </c>
      <c r="V64" s="20">
        <f t="shared" ref="V64" si="76">W64-U64</f>
        <v>0</v>
      </c>
      <c r="W64" s="19">
        <v>2</v>
      </c>
      <c r="X64" s="20">
        <f t="shared" ref="X64" si="77">Y64-W64</f>
        <v>1</v>
      </c>
      <c r="Y64" s="19">
        <v>3</v>
      </c>
      <c r="Z64" s="20">
        <f t="shared" ref="Z64" si="78">AA64-Y64</f>
        <v>0</v>
      </c>
      <c r="AA64" s="19">
        <v>3</v>
      </c>
    </row>
    <row r="65" spans="1:27" s="11" customFormat="1" ht="12.75" customHeight="1" x14ac:dyDescent="0.2">
      <c r="A65" s="34"/>
      <c r="B65" s="13" t="s">
        <v>57</v>
      </c>
      <c r="C65" s="13"/>
      <c r="D65" s="13"/>
      <c r="E65" s="19">
        <v>0</v>
      </c>
      <c r="F65" s="20">
        <f>G65-E65</f>
        <v>0</v>
      </c>
      <c r="G65" s="19">
        <v>0</v>
      </c>
      <c r="H65" s="20">
        <f>I65-G65</f>
        <v>0</v>
      </c>
      <c r="I65" s="19">
        <v>0</v>
      </c>
      <c r="J65" s="20">
        <f>K65-I65</f>
        <v>0</v>
      </c>
      <c r="K65" s="19">
        <v>0</v>
      </c>
      <c r="L65" s="20">
        <f>M65-K65</f>
        <v>0</v>
      </c>
      <c r="M65" s="19">
        <v>0</v>
      </c>
      <c r="N65" s="20">
        <f>O65-M65</f>
        <v>0</v>
      </c>
      <c r="O65" s="19">
        <v>0</v>
      </c>
      <c r="P65" s="20">
        <f>Q65-O65</f>
        <v>0</v>
      </c>
      <c r="Q65" s="19">
        <v>0</v>
      </c>
      <c r="R65" s="20">
        <f>S65-Q65</f>
        <v>0</v>
      </c>
      <c r="S65" s="19">
        <v>0</v>
      </c>
      <c r="T65" s="20">
        <f>U65-S65</f>
        <v>0</v>
      </c>
      <c r="U65" s="19">
        <v>0</v>
      </c>
      <c r="V65" s="20">
        <f>W65-U65</f>
        <v>0</v>
      </c>
      <c r="W65" s="19">
        <v>0</v>
      </c>
      <c r="X65" s="20">
        <f>Y65-W65</f>
        <v>0</v>
      </c>
      <c r="Y65" s="19">
        <v>0</v>
      </c>
      <c r="Z65" s="20">
        <f>AA65-Y65</f>
        <v>0</v>
      </c>
      <c r="AA65" s="19">
        <v>0</v>
      </c>
    </row>
    <row r="66" spans="1:27" s="11" customFormat="1" ht="12.75" customHeight="1" x14ac:dyDescent="0.2">
      <c r="A66" s="34"/>
      <c r="E66" s="18"/>
      <c r="F66" s="18"/>
      <c r="G66" s="18"/>
      <c r="H66" s="18"/>
      <c r="I66" s="18"/>
      <c r="J66" s="18"/>
      <c r="K66" s="18"/>
      <c r="L66" s="18"/>
      <c r="M66" s="18"/>
      <c r="N66" s="18"/>
      <c r="O66" s="18"/>
      <c r="P66" s="18"/>
      <c r="Q66" s="18"/>
      <c r="R66" s="18"/>
      <c r="S66" s="18"/>
      <c r="T66" s="18"/>
      <c r="U66" s="18"/>
      <c r="V66" s="18"/>
      <c r="W66" s="18"/>
      <c r="X66" s="18"/>
      <c r="Y66" s="18"/>
      <c r="Z66" s="18"/>
      <c r="AA66" s="18"/>
    </row>
    <row r="67" spans="1:27" s="11" customFormat="1" ht="12.75" customHeight="1" x14ac:dyDescent="0.2">
      <c r="A67" s="34"/>
      <c r="E67" s="19">
        <v>0</v>
      </c>
      <c r="F67" s="20">
        <f>G67-E67</f>
        <v>0</v>
      </c>
      <c r="G67" s="19">
        <v>0</v>
      </c>
      <c r="H67" s="20">
        <f>I67-G67</f>
        <v>0</v>
      </c>
      <c r="I67" s="19">
        <v>0</v>
      </c>
      <c r="J67" s="20">
        <f>K67-I67</f>
        <v>0</v>
      </c>
      <c r="K67" s="19">
        <v>0</v>
      </c>
      <c r="L67" s="20">
        <f>M67-K67</f>
        <v>0</v>
      </c>
      <c r="M67" s="19">
        <v>0</v>
      </c>
      <c r="N67" s="20">
        <f>O67-M67</f>
        <v>0</v>
      </c>
      <c r="O67" s="19">
        <v>0</v>
      </c>
      <c r="P67" s="20">
        <f>Q67-O67</f>
        <v>0</v>
      </c>
      <c r="Q67" s="19">
        <v>0</v>
      </c>
      <c r="R67" s="20">
        <f>S67-Q67</f>
        <v>0</v>
      </c>
      <c r="S67" s="19">
        <v>0</v>
      </c>
      <c r="T67" s="20">
        <f>U67-S67</f>
        <v>0</v>
      </c>
      <c r="U67" s="19">
        <v>0</v>
      </c>
      <c r="V67" s="20">
        <f>W67-U67</f>
        <v>0</v>
      </c>
      <c r="W67" s="19">
        <v>0</v>
      </c>
      <c r="X67" s="20">
        <f>Y67-W67</f>
        <v>15</v>
      </c>
      <c r="Y67" s="19">
        <v>15</v>
      </c>
      <c r="Z67" s="20">
        <f>AA67-Y67</f>
        <v>0</v>
      </c>
      <c r="AA67" s="19">
        <v>15</v>
      </c>
    </row>
    <row r="68" spans="1:27" s="11" customFormat="1" ht="12.75" customHeight="1" x14ac:dyDescent="0.2">
      <c r="A68" s="34"/>
      <c r="B68" s="13" t="s">
        <v>59</v>
      </c>
      <c r="C68" s="13"/>
      <c r="D68" s="13"/>
      <c r="E68" s="20">
        <f>E60+E67</f>
        <v>4</v>
      </c>
      <c r="F68" s="20">
        <f>G68-E68</f>
        <v>5</v>
      </c>
      <c r="G68" s="20">
        <f>G60+G67</f>
        <v>9</v>
      </c>
      <c r="H68" s="20">
        <f>I68-G68</f>
        <v>4</v>
      </c>
      <c r="I68" s="20">
        <f>I60+I67</f>
        <v>13</v>
      </c>
      <c r="J68" s="20">
        <f>K68-I68</f>
        <v>0</v>
      </c>
      <c r="K68" s="20">
        <f>K60+K67</f>
        <v>13</v>
      </c>
      <c r="L68" s="20">
        <f>M68-K68</f>
        <v>0</v>
      </c>
      <c r="M68" s="20">
        <f>M60+M67</f>
        <v>13</v>
      </c>
      <c r="N68" s="20">
        <f>O68-M68</f>
        <v>0</v>
      </c>
      <c r="O68" s="20">
        <f>O60+O67</f>
        <v>13</v>
      </c>
      <c r="P68" s="20">
        <f>Q68-O68</f>
        <v>0</v>
      </c>
      <c r="Q68" s="20">
        <f>Q60+Q67</f>
        <v>13</v>
      </c>
      <c r="R68" s="20">
        <f>S68-Q68</f>
        <v>0</v>
      </c>
      <c r="S68" s="20">
        <f>S60+S67</f>
        <v>13</v>
      </c>
      <c r="T68" s="20">
        <f>U68-S68</f>
        <v>0</v>
      </c>
      <c r="U68" s="20">
        <f>U60+U67</f>
        <v>13</v>
      </c>
      <c r="V68" s="20">
        <f>W68-U68</f>
        <v>10</v>
      </c>
      <c r="W68" s="20">
        <f>W60+W67</f>
        <v>23</v>
      </c>
      <c r="X68" s="20">
        <f>Y68-W68</f>
        <v>34</v>
      </c>
      <c r="Y68" s="20">
        <f>Y60+Y67</f>
        <v>57</v>
      </c>
      <c r="Z68" s="20">
        <f>AA68-Y68</f>
        <v>2</v>
      </c>
      <c r="AA68" s="20">
        <f>AA60+AA67</f>
        <v>59</v>
      </c>
    </row>
    <row r="69" spans="1:27" s="11" customFormat="1" ht="12.75" customHeight="1" x14ac:dyDescent="0.2">
      <c r="A69" s="34"/>
      <c r="E69" s="21"/>
      <c r="F69" s="18"/>
      <c r="G69" s="21"/>
      <c r="H69" s="18"/>
      <c r="I69" s="21"/>
      <c r="J69" s="18"/>
      <c r="K69" s="21"/>
      <c r="L69" s="18"/>
      <c r="M69" s="21"/>
      <c r="N69" s="18"/>
      <c r="O69" s="21"/>
      <c r="P69" s="18"/>
      <c r="Q69" s="21"/>
      <c r="R69" s="18"/>
      <c r="S69" s="21"/>
      <c r="T69" s="18"/>
      <c r="U69" s="21"/>
      <c r="V69" s="18"/>
      <c r="W69" s="21"/>
      <c r="X69" s="18"/>
      <c r="Y69" s="21"/>
    </row>
    <row r="70" spans="1:27" ht="12.75" customHeight="1" x14ac:dyDescent="0.2">
      <c r="B70" s="13" t="s">
        <v>63</v>
      </c>
      <c r="C70" s="13"/>
      <c r="D70" s="13"/>
      <c r="E70" s="21"/>
      <c r="F70" s="18"/>
      <c r="G70" s="21"/>
      <c r="H70" s="18"/>
      <c r="I70" s="21"/>
      <c r="J70" s="18"/>
      <c r="K70" s="21"/>
      <c r="L70" s="18"/>
      <c r="M70" s="21"/>
      <c r="N70" s="18"/>
      <c r="O70" s="21"/>
      <c r="P70" s="18"/>
      <c r="Q70" s="21"/>
      <c r="R70" s="18"/>
      <c r="S70" s="21"/>
      <c r="T70" s="18"/>
      <c r="U70" s="21"/>
      <c r="V70" s="18"/>
      <c r="W70" s="21"/>
      <c r="X70" s="18"/>
      <c r="Y70" s="21"/>
    </row>
    <row r="71" spans="1:27" s="11" customFormat="1" ht="12.75" customHeight="1" x14ac:dyDescent="0.2">
      <c r="A71" s="34"/>
      <c r="B71" s="13" t="s">
        <v>56</v>
      </c>
      <c r="C71" s="13"/>
      <c r="D71" s="13"/>
      <c r="E71" s="19">
        <v>0</v>
      </c>
      <c r="F71" s="18"/>
      <c r="G71" s="19">
        <v>0</v>
      </c>
      <c r="H71" s="18"/>
      <c r="I71" s="19">
        <v>0</v>
      </c>
      <c r="J71" s="18"/>
      <c r="K71" s="19">
        <v>0</v>
      </c>
      <c r="L71" s="18"/>
      <c r="M71" s="19">
        <v>0</v>
      </c>
      <c r="N71" s="18"/>
      <c r="O71" s="19">
        <v>0</v>
      </c>
      <c r="P71" s="18"/>
      <c r="Q71" s="19">
        <v>0</v>
      </c>
      <c r="R71" s="18"/>
      <c r="S71" s="19">
        <v>0</v>
      </c>
      <c r="T71" s="18"/>
      <c r="U71" s="19">
        <v>0</v>
      </c>
      <c r="V71" s="18"/>
      <c r="W71" s="19">
        <v>0</v>
      </c>
      <c r="X71" s="18"/>
      <c r="Y71" s="21"/>
    </row>
    <row r="72" spans="1:27" s="11" customFormat="1" ht="12.75" customHeight="1" x14ac:dyDescent="0.2">
      <c r="A72" s="34"/>
      <c r="B72" s="13" t="s">
        <v>16</v>
      </c>
      <c r="C72" s="13"/>
      <c r="D72" s="13"/>
      <c r="E72" s="19">
        <v>0</v>
      </c>
      <c r="F72" s="18"/>
      <c r="G72" s="19">
        <v>0</v>
      </c>
      <c r="H72" s="18"/>
      <c r="I72" s="19">
        <v>0</v>
      </c>
      <c r="J72" s="18"/>
      <c r="K72" s="19">
        <v>0</v>
      </c>
      <c r="L72" s="18"/>
      <c r="M72" s="19">
        <v>0</v>
      </c>
      <c r="N72" s="18"/>
      <c r="O72" s="19">
        <v>0</v>
      </c>
      <c r="P72" s="18"/>
      <c r="Q72" s="19">
        <v>0</v>
      </c>
      <c r="R72" s="18"/>
      <c r="S72" s="19">
        <v>0</v>
      </c>
      <c r="T72" s="18"/>
      <c r="U72" s="19">
        <v>0</v>
      </c>
      <c r="V72" s="18"/>
      <c r="W72" s="19">
        <v>0</v>
      </c>
      <c r="X72" s="18"/>
      <c r="Y72" s="21"/>
    </row>
    <row r="73" spans="1:27" ht="12.75" customHeight="1" x14ac:dyDescent="0.2">
      <c r="H73" s="12"/>
      <c r="I73" s="12"/>
      <c r="J73" s="11"/>
      <c r="K73" s="11"/>
      <c r="L73" s="11"/>
      <c r="M73" s="11"/>
      <c r="N73" s="11"/>
      <c r="X73" s="11"/>
      <c r="Y73" s="11"/>
    </row>
    <row r="74" spans="1:27" ht="12.75" customHeight="1" x14ac:dyDescent="0.2">
      <c r="H74" s="12"/>
      <c r="I74" s="12"/>
      <c r="J74" s="11"/>
      <c r="K74" s="11"/>
      <c r="L74" s="11"/>
      <c r="M74" s="11"/>
      <c r="N74" s="11"/>
    </row>
    <row r="75" spans="1:27" s="34" customFormat="1" ht="12.75" customHeight="1" x14ac:dyDescent="0.2">
      <c r="C75" s="33"/>
      <c r="D75" s="30"/>
      <c r="E75" s="29">
        <v>44614</v>
      </c>
      <c r="F75" s="30"/>
      <c r="G75" s="31">
        <f>E75+1</f>
        <v>44615</v>
      </c>
      <c r="H75" s="30"/>
      <c r="I75" s="31">
        <f>G75+1</f>
        <v>44616</v>
      </c>
      <c r="J75" s="30"/>
      <c r="K75" s="31">
        <f>I75+1</f>
        <v>44617</v>
      </c>
      <c r="L75" s="30"/>
      <c r="M75" s="31">
        <f>K75+1</f>
        <v>44618</v>
      </c>
      <c r="N75" s="30"/>
      <c r="O75" s="31">
        <f>M75+1</f>
        <v>44619</v>
      </c>
      <c r="P75" s="30"/>
      <c r="Q75" s="31">
        <f>O75+1</f>
        <v>44620</v>
      </c>
      <c r="R75" s="30"/>
      <c r="S75" s="31">
        <f>Q75+1</f>
        <v>44621</v>
      </c>
      <c r="T75" s="30"/>
      <c r="U75" s="31">
        <f>S75+1</f>
        <v>44622</v>
      </c>
      <c r="V75" s="30"/>
      <c r="W75" s="31">
        <f>U75+1</f>
        <v>44623</v>
      </c>
      <c r="X75" s="30"/>
      <c r="Y75" s="31"/>
      <c r="Z75" s="30"/>
      <c r="AA75" s="31"/>
    </row>
    <row r="76" spans="1:27" s="32" customFormat="1" ht="12.75" customHeight="1" x14ac:dyDescent="0.2">
      <c r="B76" s="40" t="s">
        <v>65</v>
      </c>
      <c r="D76" s="27" t="s">
        <v>61</v>
      </c>
      <c r="E76" s="38">
        <v>1</v>
      </c>
      <c r="F76" s="27"/>
      <c r="G76" s="39">
        <f>E76+1</f>
        <v>2</v>
      </c>
      <c r="H76" s="27"/>
      <c r="I76" s="39">
        <f>G76+1</f>
        <v>3</v>
      </c>
      <c r="J76" s="27"/>
      <c r="K76" s="39">
        <f>I76+1</f>
        <v>4</v>
      </c>
      <c r="L76" s="27"/>
      <c r="M76" s="39">
        <f>K76+1</f>
        <v>5</v>
      </c>
      <c r="N76" s="27"/>
      <c r="O76" s="39">
        <f>M76+1</f>
        <v>6</v>
      </c>
      <c r="P76" s="27"/>
      <c r="Q76" s="39">
        <f>O76+1</f>
        <v>7</v>
      </c>
      <c r="R76" s="27"/>
      <c r="S76" s="39">
        <f>Q76+1</f>
        <v>8</v>
      </c>
      <c r="T76" s="27"/>
      <c r="U76" s="39">
        <f>S76+1</f>
        <v>9</v>
      </c>
      <c r="V76" s="27"/>
      <c r="W76" s="39">
        <f>U76+1</f>
        <v>10</v>
      </c>
      <c r="X76" s="27"/>
      <c r="Y76" s="37" t="s">
        <v>66</v>
      </c>
      <c r="Z76" s="27"/>
      <c r="AA76" s="37" t="s">
        <v>315</v>
      </c>
    </row>
    <row r="77" spans="1:27" s="11" customFormat="1" ht="12.75" customHeight="1" x14ac:dyDescent="0.2">
      <c r="A77" s="34"/>
      <c r="B77" s="13" t="s">
        <v>12</v>
      </c>
      <c r="C77" s="13"/>
      <c r="D77" s="13"/>
      <c r="E77" s="19">
        <v>48</v>
      </c>
      <c r="F77" s="20">
        <f t="shared" ref="F77:F79" si="79">G77-E77</f>
        <v>27</v>
      </c>
      <c r="G77" s="19">
        <v>75</v>
      </c>
      <c r="H77" s="20">
        <f t="shared" ref="H77:H79" si="80">I77-G77</f>
        <v>6</v>
      </c>
      <c r="I77" s="19">
        <v>81</v>
      </c>
      <c r="J77" s="20">
        <f t="shared" ref="J77:J79" si="81">K77-I77</f>
        <v>181</v>
      </c>
      <c r="K77" s="19">
        <v>262</v>
      </c>
      <c r="L77" s="20">
        <f t="shared" ref="L77:L79" si="82">M77-K77</f>
        <v>95</v>
      </c>
      <c r="M77" s="19">
        <v>357</v>
      </c>
      <c r="N77" s="20">
        <f t="shared" ref="N77:N79" si="83">O77-M77</f>
        <v>94</v>
      </c>
      <c r="O77" s="19">
        <v>451</v>
      </c>
      <c r="P77" s="20">
        <f t="shared" ref="P77:P79" si="84">Q77-O77</f>
        <v>82</v>
      </c>
      <c r="Q77" s="19">
        <v>533</v>
      </c>
      <c r="R77" s="20">
        <f t="shared" ref="R77:R79" si="85">S77-Q77</f>
        <v>11</v>
      </c>
      <c r="S77" s="19">
        <v>544</v>
      </c>
      <c r="T77" s="20">
        <f t="shared" ref="T77:T79" si="86">U77-S77</f>
        <v>18</v>
      </c>
      <c r="U77" s="19">
        <v>562</v>
      </c>
      <c r="V77" s="20">
        <f t="shared" ref="V77:V79" si="87">W77-U77</f>
        <v>13</v>
      </c>
      <c r="W77" s="19">
        <v>575</v>
      </c>
      <c r="X77" s="20">
        <f t="shared" ref="X77:X79" si="88">Y77-W77</f>
        <v>478</v>
      </c>
      <c r="Y77" s="19">
        <v>1053</v>
      </c>
      <c r="Z77" s="20">
        <f t="shared" ref="Z77:Z79" si="89">AA77-Y77</f>
        <v>0</v>
      </c>
      <c r="AA77" s="19">
        <v>1053</v>
      </c>
    </row>
    <row r="78" spans="1:27" s="11" customFormat="1" ht="12.75" customHeight="1" x14ac:dyDescent="0.2">
      <c r="A78" s="34"/>
      <c r="B78" s="13" t="s">
        <v>13</v>
      </c>
      <c r="C78" s="13"/>
      <c r="D78" s="13"/>
      <c r="E78" s="19">
        <v>11</v>
      </c>
      <c r="F78" s="20">
        <f t="shared" si="79"/>
        <v>5</v>
      </c>
      <c r="G78" s="19">
        <v>16</v>
      </c>
      <c r="H78" s="20">
        <f t="shared" si="80"/>
        <v>5</v>
      </c>
      <c r="I78" s="19">
        <v>21</v>
      </c>
      <c r="J78" s="20">
        <f t="shared" si="81"/>
        <v>68</v>
      </c>
      <c r="K78" s="19">
        <v>89</v>
      </c>
      <c r="L78" s="20">
        <f t="shared" si="82"/>
        <v>34</v>
      </c>
      <c r="M78" s="19">
        <v>123</v>
      </c>
      <c r="N78" s="20">
        <f t="shared" si="83"/>
        <v>42</v>
      </c>
      <c r="O78" s="19">
        <v>165</v>
      </c>
      <c r="P78" s="20">
        <f t="shared" si="84"/>
        <v>31</v>
      </c>
      <c r="Q78" s="19">
        <v>196</v>
      </c>
      <c r="R78" s="20">
        <f t="shared" si="85"/>
        <v>1</v>
      </c>
      <c r="S78" s="19">
        <v>197</v>
      </c>
      <c r="T78" s="20">
        <f t="shared" si="86"/>
        <v>5</v>
      </c>
      <c r="U78" s="19">
        <v>202</v>
      </c>
      <c r="V78" s="20">
        <f t="shared" si="87"/>
        <v>1</v>
      </c>
      <c r="W78" s="19">
        <v>203</v>
      </c>
      <c r="X78" s="20">
        <f t="shared" si="88"/>
        <v>107</v>
      </c>
      <c r="Y78" s="19">
        <v>310</v>
      </c>
      <c r="Z78" s="20">
        <f t="shared" si="89"/>
        <v>2</v>
      </c>
      <c r="AA78" s="19">
        <v>312</v>
      </c>
    </row>
    <row r="79" spans="1:27" s="11" customFormat="1" ht="12.75" customHeight="1" x14ac:dyDescent="0.2">
      <c r="A79" s="34"/>
      <c r="B79" s="13" t="s">
        <v>119</v>
      </c>
      <c r="C79" s="13"/>
      <c r="D79" s="13"/>
      <c r="E79" s="19">
        <v>4</v>
      </c>
      <c r="F79" s="20">
        <f t="shared" si="79"/>
        <v>1</v>
      </c>
      <c r="G79" s="19">
        <v>5</v>
      </c>
      <c r="H79" s="20">
        <f t="shared" si="80"/>
        <v>0</v>
      </c>
      <c r="I79" s="19">
        <v>5</v>
      </c>
      <c r="J79" s="20">
        <f t="shared" si="81"/>
        <v>5</v>
      </c>
      <c r="K79" s="19">
        <v>10</v>
      </c>
      <c r="L79" s="20">
        <f t="shared" si="82"/>
        <v>2</v>
      </c>
      <c r="M79" s="19">
        <v>12</v>
      </c>
      <c r="N79" s="20">
        <f t="shared" si="83"/>
        <v>5</v>
      </c>
      <c r="O79" s="19">
        <v>17</v>
      </c>
      <c r="P79" s="20">
        <f t="shared" si="84"/>
        <v>4</v>
      </c>
      <c r="Q79" s="19">
        <v>21</v>
      </c>
      <c r="R79" s="20">
        <f t="shared" si="85"/>
        <v>0</v>
      </c>
      <c r="S79" s="19">
        <v>21</v>
      </c>
      <c r="T79" s="20">
        <f t="shared" si="86"/>
        <v>0</v>
      </c>
      <c r="U79" s="19">
        <v>21</v>
      </c>
      <c r="V79" s="20">
        <f t="shared" si="87"/>
        <v>0</v>
      </c>
      <c r="W79" s="19">
        <v>21</v>
      </c>
      <c r="X79" s="20">
        <f t="shared" si="88"/>
        <v>7</v>
      </c>
      <c r="Y79" s="19">
        <v>28</v>
      </c>
      <c r="Z79" s="20">
        <f t="shared" si="89"/>
        <v>0</v>
      </c>
      <c r="AA79" s="19">
        <v>28</v>
      </c>
    </row>
    <row r="80" spans="1:27" s="11" customFormat="1" ht="12.75" customHeight="1" x14ac:dyDescent="0.2">
      <c r="A80" s="34"/>
      <c r="E80" s="16">
        <f>IFERROR(MAX(E78,E86)/E77,0)</f>
        <v>0.29166666666666669</v>
      </c>
      <c r="F80" s="16">
        <f t="shared" ref="F80" si="90">IFERROR(MAX(F78,F86)/F77,0)</f>
        <v>0.18518518518518517</v>
      </c>
      <c r="G80" s="16">
        <f>IFERROR(MAX(G78,G86)/G77,0)</f>
        <v>0.25333333333333335</v>
      </c>
      <c r="H80" s="16">
        <f t="shared" ref="H80" si="91">IFERROR(MAX(H78,H86)/H77,0)</f>
        <v>0.83333333333333337</v>
      </c>
      <c r="I80" s="16">
        <f>IFERROR(MAX(I78,I86)/I77,0)</f>
        <v>0.29629629629629628</v>
      </c>
      <c r="J80" s="16">
        <f t="shared" ref="J80" si="92">IFERROR(MAX(J78,J86)/J77,0)</f>
        <v>0.37569060773480661</v>
      </c>
      <c r="K80" s="16">
        <f>IFERROR(MAX(K78,K86)/K77,0)</f>
        <v>0.35114503816793891</v>
      </c>
      <c r="L80" s="16">
        <f t="shared" ref="L80" si="93">IFERROR(MAX(L78,L86)/L77,0)</f>
        <v>0.4</v>
      </c>
      <c r="M80" s="16">
        <f>IFERROR(MAX(M78,M86)/M77,0)</f>
        <v>0.36414565826330531</v>
      </c>
      <c r="N80" s="16">
        <f t="shared" ref="N80" si="94">IFERROR(MAX(N78,N86)/N77,0)</f>
        <v>0.5</v>
      </c>
      <c r="O80" s="16">
        <f>IFERROR(MAX(O78,O86)/O77,0)</f>
        <v>0.39246119733924612</v>
      </c>
      <c r="P80" s="16">
        <f t="shared" ref="P80" si="95">IFERROR(MAX(P78,P86)/P77,0)</f>
        <v>0.41463414634146339</v>
      </c>
      <c r="Q80" s="16">
        <f>IFERROR(MAX(Q78,Q86)/Q77,0)</f>
        <v>0.39587242026266417</v>
      </c>
      <c r="R80" s="16">
        <f t="shared" ref="R80" si="96">IFERROR(MAX(R78,R86)/R77,0)</f>
        <v>0.18181818181818182</v>
      </c>
      <c r="S80" s="16">
        <f>IFERROR(MAX(S78,S86)/S77,0)</f>
        <v>0.39154411764705882</v>
      </c>
      <c r="T80" s="16">
        <f t="shared" ref="T80" si="97">IFERROR(MAX(T78,T86)/T77,0)</f>
        <v>0.33333333333333331</v>
      </c>
      <c r="U80" s="16">
        <f>IFERROR(MAX(U78,U86)/U77,0)</f>
        <v>0.38967971530249113</v>
      </c>
      <c r="V80" s="16">
        <f t="shared" ref="V80" si="98">IFERROR(MAX(V78,V86)/V77,0)</f>
        <v>0.15384615384615385</v>
      </c>
      <c r="W80" s="16">
        <f>IFERROR(MAX(W78,W86)/W77,0)</f>
        <v>0.3843478260869565</v>
      </c>
      <c r="X80" s="16">
        <f t="shared" ref="X80:Z80" si="99">IFERROR(MAX(X78,X86)/X77,0)</f>
        <v>0.38284518828451886</v>
      </c>
      <c r="Y80" s="16">
        <f>IFERROR(MAX(Y78,Y86)/Y77,0)</f>
        <v>0.38366571699905033</v>
      </c>
      <c r="Z80" s="16">
        <f t="shared" si="99"/>
        <v>0</v>
      </c>
      <c r="AA80" s="16">
        <f>IFERROR(MAX(AA78,AA86)/AA77,0)</f>
        <v>0.38556505223171889</v>
      </c>
    </row>
    <row r="81" spans="1:27" s="11" customFormat="1" ht="12.75" customHeight="1" x14ac:dyDescent="0.2">
      <c r="A81" s="34"/>
      <c r="E81" s="18"/>
      <c r="F81" s="18"/>
      <c r="G81" s="18"/>
      <c r="H81" s="18"/>
      <c r="I81" s="18"/>
      <c r="J81" s="18"/>
      <c r="K81" s="18"/>
      <c r="L81" s="18"/>
      <c r="M81" s="18"/>
      <c r="N81" s="18"/>
      <c r="O81" s="18"/>
      <c r="P81" s="18"/>
      <c r="Q81" s="18"/>
      <c r="R81" s="18"/>
      <c r="S81" s="18"/>
      <c r="T81" s="18"/>
      <c r="U81" s="18"/>
      <c r="V81" s="18"/>
      <c r="W81" s="18"/>
      <c r="X81" s="18"/>
      <c r="Y81" s="18"/>
      <c r="Z81" s="18"/>
      <c r="AA81" s="18"/>
    </row>
    <row r="82" spans="1:27" s="11" customFormat="1" ht="12.75" customHeight="1" x14ac:dyDescent="0.2">
      <c r="A82" s="34"/>
      <c r="B82" s="13" t="s">
        <v>58</v>
      </c>
      <c r="C82" s="13"/>
      <c r="D82" s="13"/>
      <c r="E82" s="19">
        <v>5</v>
      </c>
      <c r="F82" s="20">
        <f t="shared" ref="F82" si="100">G82-E82</f>
        <v>0</v>
      </c>
      <c r="G82" s="19">
        <v>5</v>
      </c>
      <c r="H82" s="20">
        <f t="shared" ref="H82" si="101">I82-G82</f>
        <v>1</v>
      </c>
      <c r="I82" s="19">
        <v>6</v>
      </c>
      <c r="J82" s="20">
        <f t="shared" ref="J82" si="102">K82-I82</f>
        <v>4</v>
      </c>
      <c r="K82" s="19">
        <v>10</v>
      </c>
      <c r="L82" s="20">
        <f t="shared" ref="L82" si="103">M82-K82</f>
        <v>1</v>
      </c>
      <c r="M82" s="19">
        <v>11</v>
      </c>
      <c r="N82" s="20">
        <f t="shared" ref="N82" si="104">O82-M82</f>
        <v>5</v>
      </c>
      <c r="O82" s="19">
        <v>16</v>
      </c>
      <c r="P82" s="20">
        <f t="shared" ref="P82" si="105">Q82-O82</f>
        <v>2</v>
      </c>
      <c r="Q82" s="19">
        <v>18</v>
      </c>
      <c r="R82" s="20">
        <f t="shared" ref="R82" si="106">S82-Q82</f>
        <v>0</v>
      </c>
      <c r="S82" s="19">
        <v>18</v>
      </c>
      <c r="T82" s="20">
        <f t="shared" ref="T82" si="107">U82-S82</f>
        <v>1</v>
      </c>
      <c r="U82" s="19">
        <v>19</v>
      </c>
      <c r="V82" s="20">
        <f t="shared" ref="V82" si="108">W82-U82</f>
        <v>0</v>
      </c>
      <c r="W82" s="19">
        <v>19</v>
      </c>
      <c r="X82" s="20">
        <f t="shared" ref="X82" si="109">Y82-W82</f>
        <v>3</v>
      </c>
      <c r="Y82" s="19">
        <v>22</v>
      </c>
      <c r="Z82" s="20">
        <f t="shared" ref="Z82" si="110">AA82-Y82</f>
        <v>0</v>
      </c>
      <c r="AA82" s="19">
        <v>22</v>
      </c>
    </row>
    <row r="83" spans="1:27" s="11" customFormat="1" ht="12.75" customHeight="1" x14ac:dyDescent="0.2">
      <c r="A83" s="34"/>
      <c r="B83" s="13" t="s">
        <v>57</v>
      </c>
      <c r="C83" s="13"/>
      <c r="D83" s="13"/>
      <c r="E83" s="19">
        <v>0</v>
      </c>
      <c r="F83" s="20">
        <f>G83-E83</f>
        <v>0</v>
      </c>
      <c r="G83" s="19">
        <v>0</v>
      </c>
      <c r="H83" s="20">
        <f>I83-G83</f>
        <v>0</v>
      </c>
      <c r="I83" s="19">
        <v>0</v>
      </c>
      <c r="J83" s="20">
        <f>K83-I83</f>
        <v>0</v>
      </c>
      <c r="K83" s="19">
        <v>0</v>
      </c>
      <c r="L83" s="20">
        <f>M83-K83</f>
        <v>0</v>
      </c>
      <c r="M83" s="19">
        <v>0</v>
      </c>
      <c r="N83" s="20">
        <f>O83-M83</f>
        <v>0</v>
      </c>
      <c r="O83" s="19">
        <v>0</v>
      </c>
      <c r="P83" s="20">
        <f>Q83-O83</f>
        <v>0</v>
      </c>
      <c r="Q83" s="19">
        <v>0</v>
      </c>
      <c r="R83" s="20">
        <f>S83-Q83</f>
        <v>1</v>
      </c>
      <c r="S83" s="19">
        <v>1</v>
      </c>
      <c r="T83" s="20">
        <f>U83-S83</f>
        <v>0</v>
      </c>
      <c r="U83" s="19">
        <v>1</v>
      </c>
      <c r="V83" s="20">
        <f>W83-U83</f>
        <v>0</v>
      </c>
      <c r="W83" s="19">
        <v>1</v>
      </c>
      <c r="X83" s="20">
        <f>Y83-W83</f>
        <v>0</v>
      </c>
      <c r="Y83" s="19">
        <v>1</v>
      </c>
      <c r="Z83" s="20">
        <f>AA83-Y83</f>
        <v>0</v>
      </c>
      <c r="AA83" s="19">
        <v>1</v>
      </c>
    </row>
    <row r="84" spans="1:27" s="11" customFormat="1" ht="12.75" customHeight="1" x14ac:dyDescent="0.2">
      <c r="A84" s="34"/>
      <c r="E84" s="18"/>
      <c r="F84" s="18"/>
      <c r="G84" s="18"/>
      <c r="H84" s="18"/>
      <c r="I84" s="18"/>
      <c r="J84" s="18"/>
      <c r="K84" s="18"/>
      <c r="L84" s="18"/>
      <c r="M84" s="18"/>
      <c r="N84" s="18"/>
      <c r="O84" s="18"/>
      <c r="P84" s="18"/>
      <c r="Q84" s="18"/>
      <c r="R84" s="18"/>
      <c r="S84" s="18"/>
      <c r="T84" s="18"/>
      <c r="U84" s="18"/>
      <c r="V84" s="18"/>
      <c r="W84" s="18"/>
      <c r="X84" s="18"/>
      <c r="Y84" s="18"/>
      <c r="Z84" s="18"/>
      <c r="AA84" s="18"/>
    </row>
    <row r="85" spans="1:27" s="11" customFormat="1" ht="12.75" customHeight="1" x14ac:dyDescent="0.2">
      <c r="A85" s="34"/>
      <c r="E85" s="19">
        <v>3</v>
      </c>
      <c r="F85" s="20">
        <f>G85-E85</f>
        <v>0</v>
      </c>
      <c r="G85" s="19">
        <v>3</v>
      </c>
      <c r="H85" s="20">
        <f>I85-G85</f>
        <v>0</v>
      </c>
      <c r="I85" s="19">
        <v>3</v>
      </c>
      <c r="J85" s="20">
        <f>K85-I85</f>
        <v>0</v>
      </c>
      <c r="K85" s="19">
        <v>3</v>
      </c>
      <c r="L85" s="20">
        <f>M85-K85</f>
        <v>4</v>
      </c>
      <c r="M85" s="19">
        <v>7</v>
      </c>
      <c r="N85" s="20">
        <f>O85-M85</f>
        <v>5</v>
      </c>
      <c r="O85" s="19">
        <v>12</v>
      </c>
      <c r="P85" s="20">
        <f>Q85-O85</f>
        <v>3</v>
      </c>
      <c r="Q85" s="19">
        <v>15</v>
      </c>
      <c r="R85" s="20">
        <f>S85-Q85</f>
        <v>1</v>
      </c>
      <c r="S85" s="19">
        <v>16</v>
      </c>
      <c r="T85" s="20">
        <f>U85-S85</f>
        <v>1</v>
      </c>
      <c r="U85" s="19">
        <v>17</v>
      </c>
      <c r="V85" s="20">
        <f>W85-U85</f>
        <v>1</v>
      </c>
      <c r="W85" s="19">
        <v>18</v>
      </c>
      <c r="X85" s="20">
        <f>Y85-W85</f>
        <v>76</v>
      </c>
      <c r="Y85" s="19">
        <v>94</v>
      </c>
      <c r="Z85" s="20">
        <f>AA85-Y85</f>
        <v>0</v>
      </c>
      <c r="AA85" s="19">
        <v>94</v>
      </c>
    </row>
    <row r="86" spans="1:27" s="11" customFormat="1" ht="12.75" customHeight="1" x14ac:dyDescent="0.2">
      <c r="A86" s="34"/>
      <c r="B86" s="13" t="s">
        <v>59</v>
      </c>
      <c r="C86" s="13"/>
      <c r="D86" s="13"/>
      <c r="E86" s="20">
        <f>E78+E85</f>
        <v>14</v>
      </c>
      <c r="F86" s="20">
        <f>G86-E86</f>
        <v>5</v>
      </c>
      <c r="G86" s="20">
        <f>G78+G85</f>
        <v>19</v>
      </c>
      <c r="H86" s="20">
        <f>I86-G86</f>
        <v>5</v>
      </c>
      <c r="I86" s="20">
        <f>I78+I85</f>
        <v>24</v>
      </c>
      <c r="J86" s="20">
        <f>K86-I86</f>
        <v>68</v>
      </c>
      <c r="K86" s="20">
        <f>K78+K85</f>
        <v>92</v>
      </c>
      <c r="L86" s="20">
        <f>M86-K86</f>
        <v>38</v>
      </c>
      <c r="M86" s="20">
        <f>M78+M85</f>
        <v>130</v>
      </c>
      <c r="N86" s="20">
        <f>O86-M86</f>
        <v>47</v>
      </c>
      <c r="O86" s="20">
        <f>O78+O85</f>
        <v>177</v>
      </c>
      <c r="P86" s="20">
        <f>Q86-O86</f>
        <v>34</v>
      </c>
      <c r="Q86" s="20">
        <f>Q78+Q85</f>
        <v>211</v>
      </c>
      <c r="R86" s="20">
        <f>S86-Q86</f>
        <v>2</v>
      </c>
      <c r="S86" s="20">
        <f>S78+S85</f>
        <v>213</v>
      </c>
      <c r="T86" s="20">
        <f>U86-S86</f>
        <v>6</v>
      </c>
      <c r="U86" s="20">
        <f>U78+U85</f>
        <v>219</v>
      </c>
      <c r="V86" s="20">
        <f>W86-U86</f>
        <v>2</v>
      </c>
      <c r="W86" s="20">
        <f>W78+W85</f>
        <v>221</v>
      </c>
      <c r="X86" s="20">
        <f>Y86-W86</f>
        <v>183</v>
      </c>
      <c r="Y86" s="20">
        <f>Y78+Y85</f>
        <v>404</v>
      </c>
      <c r="Z86" s="20">
        <f>AA86-Y86</f>
        <v>2</v>
      </c>
      <c r="AA86" s="20">
        <f>AA78+AA85</f>
        <v>406</v>
      </c>
    </row>
    <row r="87" spans="1:27" s="11" customFormat="1" ht="12.75" customHeight="1" x14ac:dyDescent="0.2">
      <c r="A87" s="34"/>
      <c r="E87" s="21"/>
      <c r="F87" s="18"/>
      <c r="G87" s="21"/>
      <c r="H87" s="18"/>
      <c r="I87" s="21"/>
      <c r="J87" s="18"/>
      <c r="K87" s="21"/>
      <c r="L87" s="18"/>
      <c r="M87" s="21"/>
      <c r="N87" s="18"/>
      <c r="O87" s="21"/>
      <c r="P87" s="18"/>
      <c r="Q87" s="21"/>
      <c r="R87" s="18"/>
      <c r="S87" s="21"/>
      <c r="T87" s="18"/>
      <c r="U87" s="21"/>
      <c r="V87" s="18"/>
      <c r="W87" s="21"/>
      <c r="X87" s="18"/>
      <c r="Y87" s="21"/>
      <c r="Z87" s="18"/>
      <c r="AA87" s="21"/>
    </row>
    <row r="88" spans="1:27" ht="12.75" customHeight="1" x14ac:dyDescent="0.2">
      <c r="B88" s="13" t="s">
        <v>63</v>
      </c>
      <c r="C88" s="13"/>
      <c r="D88" s="13"/>
      <c r="E88" s="21"/>
      <c r="F88" s="18"/>
      <c r="G88" s="21"/>
      <c r="H88" s="18"/>
      <c r="I88" s="21"/>
      <c r="J88" s="18"/>
      <c r="K88" s="21"/>
      <c r="L88" s="18"/>
      <c r="M88" s="21"/>
      <c r="N88" s="18"/>
      <c r="O88" s="21"/>
      <c r="P88" s="18"/>
      <c r="Q88" s="21"/>
      <c r="R88" s="18"/>
      <c r="S88" s="21"/>
      <c r="T88" s="18"/>
      <c r="U88" s="21"/>
      <c r="V88" s="18"/>
      <c r="W88" s="21"/>
      <c r="X88" s="18"/>
      <c r="Y88" s="21"/>
      <c r="Z88" s="18"/>
      <c r="AA88" s="21"/>
    </row>
    <row r="89" spans="1:27" s="11" customFormat="1" ht="12.75" customHeight="1" x14ac:dyDescent="0.2">
      <c r="A89" s="34"/>
      <c r="B89" s="13" t="s">
        <v>56</v>
      </c>
      <c r="C89" s="13"/>
      <c r="D89" s="13"/>
      <c r="E89" s="19">
        <v>10</v>
      </c>
      <c r="F89" s="18"/>
      <c r="G89" s="19">
        <v>12</v>
      </c>
      <c r="H89" s="18"/>
      <c r="I89" s="19">
        <v>10</v>
      </c>
      <c r="J89" s="18"/>
      <c r="K89" s="24">
        <v>6</v>
      </c>
      <c r="L89" s="18"/>
      <c r="M89" s="24">
        <v>5</v>
      </c>
      <c r="N89" s="18"/>
      <c r="O89" s="24">
        <v>4</v>
      </c>
      <c r="P89" s="18"/>
      <c r="Q89" s="24">
        <v>3</v>
      </c>
      <c r="R89" s="18"/>
      <c r="S89" s="19">
        <v>11</v>
      </c>
      <c r="T89" s="18"/>
      <c r="U89" s="19">
        <v>11</v>
      </c>
      <c r="V89" s="18"/>
      <c r="W89" s="19">
        <v>12</v>
      </c>
      <c r="X89" s="18"/>
      <c r="Y89" s="19">
        <v>12</v>
      </c>
      <c r="Z89" s="18"/>
      <c r="AA89" s="21"/>
    </row>
    <row r="90" spans="1:27" s="11" customFormat="1" ht="12.75" customHeight="1" x14ac:dyDescent="0.2">
      <c r="A90" s="34"/>
      <c r="B90" s="13" t="s">
        <v>16</v>
      </c>
      <c r="C90" s="13"/>
      <c r="D90" s="13"/>
      <c r="E90" s="19">
        <v>0</v>
      </c>
      <c r="F90" s="18"/>
      <c r="G90" s="19">
        <v>0</v>
      </c>
      <c r="H90" s="18"/>
      <c r="I90" s="19">
        <v>0</v>
      </c>
      <c r="J90" s="18"/>
      <c r="K90" s="19">
        <v>0</v>
      </c>
      <c r="L90" s="18"/>
      <c r="M90" s="19">
        <v>0</v>
      </c>
      <c r="N90" s="18"/>
      <c r="O90" s="19">
        <v>0</v>
      </c>
      <c r="P90" s="18"/>
      <c r="Q90" s="19">
        <v>0</v>
      </c>
      <c r="R90" s="18"/>
      <c r="S90" s="19">
        <v>0</v>
      </c>
      <c r="T90" s="18"/>
      <c r="U90" s="22">
        <v>4.24</v>
      </c>
      <c r="V90" s="18"/>
      <c r="W90" s="22">
        <v>3.29</v>
      </c>
      <c r="X90" s="18"/>
      <c r="Y90" s="22">
        <v>3.29</v>
      </c>
      <c r="Z90" s="18"/>
      <c r="AA90" s="21"/>
    </row>
    <row r="93" spans="1:27" s="34" customFormat="1" ht="12.75" customHeight="1" x14ac:dyDescent="0.2">
      <c r="C93" s="33"/>
      <c r="D93" s="30"/>
      <c r="E93" s="29">
        <v>44629</v>
      </c>
      <c r="F93" s="30"/>
      <c r="G93" s="31">
        <f>E93+1</f>
        <v>44630</v>
      </c>
      <c r="H93" s="30"/>
      <c r="I93" s="31">
        <f>G93+1</f>
        <v>44631</v>
      </c>
      <c r="J93" s="30"/>
      <c r="K93" s="31">
        <f>I93+1</f>
        <v>44632</v>
      </c>
      <c r="L93" s="30"/>
      <c r="M93" s="31">
        <f>K93+1</f>
        <v>44633</v>
      </c>
      <c r="N93" s="30"/>
      <c r="O93" s="31">
        <f>M93+1</f>
        <v>44634</v>
      </c>
      <c r="P93" s="30"/>
      <c r="Q93" s="31">
        <f>O93+1</f>
        <v>44635</v>
      </c>
      <c r="R93" s="30"/>
      <c r="S93" s="31">
        <f>Q93+1</f>
        <v>44636</v>
      </c>
      <c r="T93" s="30"/>
      <c r="U93" s="31">
        <f>S93+1</f>
        <v>44637</v>
      </c>
      <c r="V93" s="30"/>
      <c r="W93" s="31">
        <f>U93+1</f>
        <v>44638</v>
      </c>
      <c r="X93" s="30"/>
      <c r="Y93" s="31"/>
      <c r="Z93" s="30"/>
      <c r="AA93" s="31"/>
    </row>
    <row r="94" spans="1:27" s="32" customFormat="1" ht="12.75" customHeight="1" x14ac:dyDescent="0.2">
      <c r="B94" s="40" t="s">
        <v>118</v>
      </c>
      <c r="D94" s="27" t="s">
        <v>61</v>
      </c>
      <c r="E94" s="38">
        <v>1</v>
      </c>
      <c r="F94" s="27"/>
      <c r="G94" s="39">
        <f>E94+1</f>
        <v>2</v>
      </c>
      <c r="H94" s="27"/>
      <c r="I94" s="39">
        <f>G94+1</f>
        <v>3</v>
      </c>
      <c r="J94" s="27"/>
      <c r="K94" s="39">
        <f>I94+1</f>
        <v>4</v>
      </c>
      <c r="L94" s="27"/>
      <c r="M94" s="39">
        <f>K94+1</f>
        <v>5</v>
      </c>
      <c r="N94" s="27"/>
      <c r="O94" s="39">
        <f>M94+1</f>
        <v>6</v>
      </c>
      <c r="P94" s="27"/>
      <c r="Q94" s="39">
        <f>O94+1</f>
        <v>7</v>
      </c>
      <c r="R94" s="27"/>
      <c r="S94" s="39">
        <f>Q94+1</f>
        <v>8</v>
      </c>
      <c r="T94" s="27"/>
      <c r="U94" s="39">
        <f>S94+1</f>
        <v>9</v>
      </c>
      <c r="V94" s="27"/>
      <c r="W94" s="39">
        <f>U94+1</f>
        <v>10</v>
      </c>
      <c r="X94" s="27"/>
      <c r="Y94" s="37" t="s">
        <v>66</v>
      </c>
      <c r="Z94" s="27"/>
      <c r="AA94" s="37" t="s">
        <v>315</v>
      </c>
    </row>
    <row r="95" spans="1:27" s="11" customFormat="1" ht="12.75" customHeight="1" x14ac:dyDescent="0.2">
      <c r="A95" s="34"/>
      <c r="B95" s="13" t="s">
        <v>12</v>
      </c>
      <c r="C95" s="13"/>
      <c r="D95" s="13"/>
      <c r="E95" s="19">
        <v>43</v>
      </c>
      <c r="F95" s="20">
        <f t="shared" ref="F95:F97" si="111">G95-E95</f>
        <v>45</v>
      </c>
      <c r="G95" s="19">
        <v>88</v>
      </c>
      <c r="H95" s="20">
        <f t="shared" ref="H95:H97" si="112">I95-G95</f>
        <v>75</v>
      </c>
      <c r="I95" s="19">
        <v>163</v>
      </c>
      <c r="J95" s="20">
        <f t="shared" ref="J95:J97" si="113">K95-I95</f>
        <v>62</v>
      </c>
      <c r="K95" s="19">
        <v>225</v>
      </c>
      <c r="L95" s="20">
        <f t="shared" ref="L95:L97" si="114">M95-K95</f>
        <v>42</v>
      </c>
      <c r="M95" s="19">
        <v>267</v>
      </c>
      <c r="N95" s="20">
        <f t="shared" ref="N95:N97" si="115">O95-M95</f>
        <v>23</v>
      </c>
      <c r="O95" s="19">
        <v>290</v>
      </c>
      <c r="P95" s="20">
        <f t="shared" ref="P95:P97" si="116">Q95-O95</f>
        <v>-290</v>
      </c>
      <c r="Q95" s="19">
        <v>0</v>
      </c>
      <c r="R95" s="20">
        <f t="shared" ref="R95:R97" si="117">S95-Q95</f>
        <v>0</v>
      </c>
      <c r="S95" s="19">
        <v>0</v>
      </c>
      <c r="T95" s="20">
        <f t="shared" ref="T95:T97" si="118">U95-S95</f>
        <v>370</v>
      </c>
      <c r="U95" s="19">
        <v>370</v>
      </c>
      <c r="V95" s="20">
        <f t="shared" ref="V95:V97" si="119">W95-U95</f>
        <v>-370</v>
      </c>
      <c r="W95" s="19">
        <v>0</v>
      </c>
      <c r="X95" s="20">
        <f t="shared" ref="X95:X97" si="120">Y95-W95</f>
        <v>610</v>
      </c>
      <c r="Y95" s="19">
        <v>610</v>
      </c>
      <c r="Z95" s="20">
        <f t="shared" ref="Z95:Z97" si="121">AA95-Y95</f>
        <v>1</v>
      </c>
      <c r="AA95" s="19">
        <v>611</v>
      </c>
    </row>
    <row r="96" spans="1:27" s="11" customFormat="1" ht="12.75" customHeight="1" x14ac:dyDescent="0.2">
      <c r="A96" s="34"/>
      <c r="B96" s="13" t="s">
        <v>13</v>
      </c>
      <c r="C96" s="13"/>
      <c r="D96" s="13"/>
      <c r="E96" s="19">
        <v>9</v>
      </c>
      <c r="F96" s="20">
        <f t="shared" si="111"/>
        <v>9</v>
      </c>
      <c r="G96" s="19">
        <v>18</v>
      </c>
      <c r="H96" s="20">
        <f t="shared" si="112"/>
        <v>19</v>
      </c>
      <c r="I96" s="19">
        <v>37</v>
      </c>
      <c r="J96" s="20">
        <f t="shared" si="113"/>
        <v>16</v>
      </c>
      <c r="K96" s="19">
        <v>53</v>
      </c>
      <c r="L96" s="20">
        <f t="shared" si="114"/>
        <v>14</v>
      </c>
      <c r="M96" s="19">
        <v>67</v>
      </c>
      <c r="N96" s="20">
        <f t="shared" si="115"/>
        <v>7</v>
      </c>
      <c r="O96" s="19">
        <v>74</v>
      </c>
      <c r="P96" s="20">
        <f t="shared" si="116"/>
        <v>-74</v>
      </c>
      <c r="Q96" s="19">
        <v>0</v>
      </c>
      <c r="R96" s="20">
        <f t="shared" si="117"/>
        <v>0</v>
      </c>
      <c r="S96" s="19">
        <v>0</v>
      </c>
      <c r="T96" s="20">
        <f t="shared" si="118"/>
        <v>98</v>
      </c>
      <c r="U96" s="19">
        <v>98</v>
      </c>
      <c r="V96" s="20">
        <f t="shared" si="119"/>
        <v>-98</v>
      </c>
      <c r="W96" s="19">
        <v>0</v>
      </c>
      <c r="X96" s="20">
        <f t="shared" si="120"/>
        <v>113</v>
      </c>
      <c r="Y96" s="19">
        <v>113</v>
      </c>
      <c r="Z96" s="20">
        <f t="shared" si="121"/>
        <v>2</v>
      </c>
      <c r="AA96" s="19">
        <v>115</v>
      </c>
    </row>
    <row r="97" spans="1:27" s="11" customFormat="1" ht="12.75" customHeight="1" x14ac:dyDescent="0.2">
      <c r="A97" s="34"/>
      <c r="B97" s="13" t="s">
        <v>119</v>
      </c>
      <c r="C97" s="13"/>
      <c r="D97" s="13"/>
      <c r="E97" s="19">
        <v>1</v>
      </c>
      <c r="F97" s="20">
        <f t="shared" si="111"/>
        <v>1</v>
      </c>
      <c r="G97" s="19">
        <v>2</v>
      </c>
      <c r="H97" s="20">
        <f t="shared" si="112"/>
        <v>2</v>
      </c>
      <c r="I97" s="19">
        <v>4</v>
      </c>
      <c r="J97" s="20">
        <f t="shared" si="113"/>
        <v>2</v>
      </c>
      <c r="K97" s="19">
        <v>6</v>
      </c>
      <c r="L97" s="20">
        <f t="shared" si="114"/>
        <v>0</v>
      </c>
      <c r="M97" s="19">
        <v>6</v>
      </c>
      <c r="N97" s="20">
        <f t="shared" si="115"/>
        <v>0</v>
      </c>
      <c r="O97" s="19">
        <v>6</v>
      </c>
      <c r="P97" s="20">
        <f t="shared" si="116"/>
        <v>-6</v>
      </c>
      <c r="Q97" s="19">
        <v>0</v>
      </c>
      <c r="R97" s="20">
        <f t="shared" si="117"/>
        <v>0</v>
      </c>
      <c r="S97" s="19">
        <v>0</v>
      </c>
      <c r="T97" s="20">
        <f t="shared" si="118"/>
        <v>6</v>
      </c>
      <c r="U97" s="19">
        <v>6</v>
      </c>
      <c r="V97" s="20">
        <f t="shared" si="119"/>
        <v>-6</v>
      </c>
      <c r="W97" s="19">
        <v>0</v>
      </c>
      <c r="X97" s="20">
        <f t="shared" si="120"/>
        <v>9</v>
      </c>
      <c r="Y97" s="19">
        <v>9</v>
      </c>
      <c r="Z97" s="20">
        <f t="shared" si="121"/>
        <v>0</v>
      </c>
      <c r="AA97" s="19">
        <v>9</v>
      </c>
    </row>
    <row r="98" spans="1:27" s="11" customFormat="1" ht="12.75" customHeight="1" x14ac:dyDescent="0.2">
      <c r="A98" s="34"/>
      <c r="E98" s="16">
        <f>IFERROR(MAX(E96,E104)/E95,0)</f>
        <v>0.23255813953488372</v>
      </c>
      <c r="F98" s="16">
        <f t="shared" ref="F98" si="122">IFERROR(MAX(F96,F104)/F95,0)</f>
        <v>0.22222222222222221</v>
      </c>
      <c r="G98" s="16">
        <f>IFERROR(MAX(G96,G104)/G95,0)</f>
        <v>0.22727272727272727</v>
      </c>
      <c r="H98" s="16">
        <f t="shared" ref="H98" si="123">IFERROR(MAX(H96,H104)/H95,0)</f>
        <v>0.25333333333333335</v>
      </c>
      <c r="I98" s="16">
        <f>IFERROR(MAX(I96,I104)/I95,0)</f>
        <v>0.2392638036809816</v>
      </c>
      <c r="J98" s="16">
        <f t="shared" ref="J98" si="124">IFERROR(MAX(J96,J104)/J95,0)</f>
        <v>0.25806451612903225</v>
      </c>
      <c r="K98" s="16">
        <f>IFERROR(MAX(K96,K104)/K95,0)</f>
        <v>0.24444444444444444</v>
      </c>
      <c r="L98" s="16">
        <f t="shared" ref="L98" si="125">IFERROR(MAX(L96,L104)/L95,0)</f>
        <v>0.40476190476190477</v>
      </c>
      <c r="M98" s="16">
        <f>IFERROR(MAX(M96,M104)/M95,0)</f>
        <v>0.2696629213483146</v>
      </c>
      <c r="N98" s="16">
        <f t="shared" ref="N98" si="126">IFERROR(MAX(N96,N104)/N95,0)</f>
        <v>0.34782608695652173</v>
      </c>
      <c r="O98" s="16">
        <f>IFERROR(MAX(O96,O104)/O95,0)</f>
        <v>0.27586206896551724</v>
      </c>
      <c r="P98" s="16">
        <f t="shared" ref="P98" si="127">IFERROR(MAX(P96,P104)/P95,0)</f>
        <v>0.25517241379310346</v>
      </c>
      <c r="Q98" s="16">
        <f>IFERROR(MAX(Q96,Q104)/Q95,0)</f>
        <v>0</v>
      </c>
      <c r="R98" s="16">
        <f t="shared" ref="R98" si="128">IFERROR(MAX(R96,R104)/R95,0)</f>
        <v>0</v>
      </c>
      <c r="S98" s="16">
        <f>IFERROR(MAX(S96,S104)/S95,0)</f>
        <v>0</v>
      </c>
      <c r="T98" s="16">
        <f t="shared" ref="T98" si="129">IFERROR(MAX(T96,T104)/T95,0)</f>
        <v>0.2810810810810811</v>
      </c>
      <c r="U98" s="16">
        <f>IFERROR(MAX(U96,U104)/U95,0)</f>
        <v>0.2810810810810811</v>
      </c>
      <c r="V98" s="16">
        <f t="shared" ref="V98" si="130">IFERROR(MAX(V96,V104)/V95,0)</f>
        <v>0.26486486486486488</v>
      </c>
      <c r="W98" s="16">
        <f>IFERROR(MAX(W96,W104)/W95,0)</f>
        <v>0</v>
      </c>
      <c r="X98" s="16">
        <f t="shared" ref="X98:Z98" si="131">IFERROR(MAX(X96,X104)/X95,0)</f>
        <v>0.26065573770491801</v>
      </c>
      <c r="Y98" s="16">
        <f>IFERROR(MAX(Y96,Y104)/Y95,0)</f>
        <v>0.26065573770491801</v>
      </c>
      <c r="Z98" s="16">
        <f t="shared" si="131"/>
        <v>2</v>
      </c>
      <c r="AA98" s="16">
        <f>IFERROR(MAX(AA96,AA104)/AA95,0)</f>
        <v>0.26350245499181668</v>
      </c>
    </row>
    <row r="99" spans="1:27" s="11" customFormat="1" ht="12.75" customHeight="1" x14ac:dyDescent="0.2">
      <c r="A99" s="34"/>
      <c r="E99" s="18"/>
      <c r="F99" s="18"/>
      <c r="G99" s="18"/>
      <c r="H99" s="18"/>
      <c r="I99" s="18"/>
      <c r="J99" s="18"/>
      <c r="K99" s="18"/>
      <c r="L99" s="18"/>
      <c r="M99" s="18"/>
      <c r="N99" s="18"/>
      <c r="O99" s="18"/>
      <c r="P99" s="18"/>
      <c r="Q99" s="18"/>
      <c r="R99" s="18"/>
      <c r="S99" s="18"/>
      <c r="T99" s="18"/>
      <c r="U99" s="18"/>
      <c r="V99" s="18"/>
      <c r="W99" s="18"/>
      <c r="X99" s="18"/>
      <c r="Y99" s="18"/>
      <c r="Z99" s="18"/>
      <c r="AA99" s="18"/>
    </row>
    <row r="100" spans="1:27" s="11" customFormat="1" ht="12.75" customHeight="1" x14ac:dyDescent="0.2">
      <c r="A100" s="34"/>
      <c r="B100" s="13" t="s">
        <v>58</v>
      </c>
      <c r="C100" s="13"/>
      <c r="D100" s="13"/>
      <c r="E100" s="19">
        <v>3</v>
      </c>
      <c r="F100" s="20">
        <f t="shared" ref="F100" si="132">G100-E100</f>
        <v>2</v>
      </c>
      <c r="G100" s="19">
        <v>5</v>
      </c>
      <c r="H100" s="20">
        <f t="shared" ref="H100" si="133">I100-G100</f>
        <v>2</v>
      </c>
      <c r="I100" s="19">
        <v>7</v>
      </c>
      <c r="J100" s="20">
        <f t="shared" ref="J100" si="134">K100-I100</f>
        <v>0</v>
      </c>
      <c r="K100" s="19">
        <v>7</v>
      </c>
      <c r="L100" s="20">
        <f t="shared" ref="L100" si="135">M100-K100</f>
        <v>0</v>
      </c>
      <c r="M100" s="19">
        <v>7</v>
      </c>
      <c r="N100" s="20">
        <f t="shared" ref="N100" si="136">O100-M100</f>
        <v>0</v>
      </c>
      <c r="O100" s="19">
        <v>7</v>
      </c>
      <c r="P100" s="20">
        <f t="shared" ref="P100" si="137">Q100-O100</f>
        <v>-7</v>
      </c>
      <c r="Q100" s="19">
        <v>0</v>
      </c>
      <c r="R100" s="20">
        <f t="shared" ref="R100" si="138">S100-Q100</f>
        <v>0</v>
      </c>
      <c r="S100" s="19">
        <v>0</v>
      </c>
      <c r="T100" s="20">
        <f t="shared" ref="T100" si="139">U100-S100</f>
        <v>8</v>
      </c>
      <c r="U100" s="19">
        <v>8</v>
      </c>
      <c r="V100" s="20">
        <f t="shared" ref="V100" si="140">W100-U100</f>
        <v>-8</v>
      </c>
      <c r="W100" s="19">
        <v>0</v>
      </c>
      <c r="X100" s="20">
        <f t="shared" ref="X100" si="141">Y100-W100</f>
        <v>10</v>
      </c>
      <c r="Y100" s="19">
        <v>10</v>
      </c>
      <c r="Z100" s="20">
        <f t="shared" ref="Z100" si="142">AA100-Y100</f>
        <v>0</v>
      </c>
      <c r="AA100" s="19">
        <v>10</v>
      </c>
    </row>
    <row r="101" spans="1:27" s="11" customFormat="1" ht="12.75" customHeight="1" x14ac:dyDescent="0.2">
      <c r="A101" s="34"/>
      <c r="B101" s="13" t="s">
        <v>57</v>
      </c>
      <c r="C101" s="13"/>
      <c r="D101" s="13"/>
      <c r="E101" s="19">
        <v>1</v>
      </c>
      <c r="F101" s="20">
        <f>G101-E101</f>
        <v>0</v>
      </c>
      <c r="G101" s="19">
        <v>1</v>
      </c>
      <c r="H101" s="20">
        <f>I101-G101</f>
        <v>0</v>
      </c>
      <c r="I101" s="19">
        <v>1</v>
      </c>
      <c r="J101" s="20">
        <f>K101-I101</f>
        <v>0</v>
      </c>
      <c r="K101" s="19">
        <v>1</v>
      </c>
      <c r="L101" s="20">
        <f>M101-K101</f>
        <v>0</v>
      </c>
      <c r="M101" s="19">
        <v>1</v>
      </c>
      <c r="N101" s="20">
        <f>O101-M101</f>
        <v>0</v>
      </c>
      <c r="O101" s="19">
        <v>1</v>
      </c>
      <c r="P101" s="20">
        <f>Q101-O101</f>
        <v>-1</v>
      </c>
      <c r="Q101" s="19">
        <v>0</v>
      </c>
      <c r="R101" s="20">
        <f>S101-Q101</f>
        <v>0</v>
      </c>
      <c r="S101" s="19">
        <v>0</v>
      </c>
      <c r="T101" s="20">
        <f>U101-S101</f>
        <v>1</v>
      </c>
      <c r="U101" s="19">
        <v>1</v>
      </c>
      <c r="V101" s="20">
        <f>W101-U101</f>
        <v>-1</v>
      </c>
      <c r="W101" s="19">
        <v>0</v>
      </c>
      <c r="X101" s="20">
        <f>Y101-W101</f>
        <v>1</v>
      </c>
      <c r="Y101" s="19">
        <v>1</v>
      </c>
      <c r="Z101" s="20">
        <f>AA101-Y101</f>
        <v>0</v>
      </c>
      <c r="AA101" s="19">
        <v>1</v>
      </c>
    </row>
    <row r="102" spans="1:27" s="11" customFormat="1" ht="12.75" customHeight="1" x14ac:dyDescent="0.2">
      <c r="A102" s="34"/>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row r="103" spans="1:27" s="11" customFormat="1" ht="12.75" customHeight="1" x14ac:dyDescent="0.2">
      <c r="A103" s="34"/>
      <c r="E103" s="19">
        <v>1</v>
      </c>
      <c r="F103" s="20">
        <f>G103-E103</f>
        <v>1</v>
      </c>
      <c r="G103" s="19">
        <v>2</v>
      </c>
      <c r="H103" s="20">
        <f>I103-G103</f>
        <v>0</v>
      </c>
      <c r="I103" s="19">
        <v>2</v>
      </c>
      <c r="J103" s="20">
        <f>K103-I103</f>
        <v>0</v>
      </c>
      <c r="K103" s="19">
        <v>2</v>
      </c>
      <c r="L103" s="20">
        <f>M103-K103</f>
        <v>3</v>
      </c>
      <c r="M103" s="19">
        <v>5</v>
      </c>
      <c r="N103" s="20">
        <f>O103-M103</f>
        <v>1</v>
      </c>
      <c r="O103" s="19">
        <v>6</v>
      </c>
      <c r="P103" s="20">
        <f>Q103-O103</f>
        <v>-6</v>
      </c>
      <c r="Q103" s="19">
        <v>0</v>
      </c>
      <c r="R103" s="20">
        <f>S103-Q103</f>
        <v>0</v>
      </c>
      <c r="S103" s="19">
        <v>0</v>
      </c>
      <c r="T103" s="20">
        <f>U103-S103</f>
        <v>6</v>
      </c>
      <c r="U103" s="19">
        <v>6</v>
      </c>
      <c r="V103" s="20">
        <f>W103-U103</f>
        <v>-6</v>
      </c>
      <c r="W103" s="19">
        <v>0</v>
      </c>
      <c r="X103" s="20">
        <f>Y103-W103</f>
        <v>46</v>
      </c>
      <c r="Y103" s="19">
        <v>46</v>
      </c>
      <c r="Z103" s="20">
        <f>AA103-Y103</f>
        <v>0</v>
      </c>
      <c r="AA103" s="19">
        <v>46</v>
      </c>
    </row>
    <row r="104" spans="1:27" s="11" customFormat="1" ht="12.75" customHeight="1" x14ac:dyDescent="0.2">
      <c r="A104" s="34"/>
      <c r="B104" s="13" t="s">
        <v>59</v>
      </c>
      <c r="C104" s="13"/>
      <c r="D104" s="13"/>
      <c r="E104" s="20">
        <f>E96+E103</f>
        <v>10</v>
      </c>
      <c r="F104" s="20">
        <f>G104-E104</f>
        <v>10</v>
      </c>
      <c r="G104" s="20">
        <f>G96+G103</f>
        <v>20</v>
      </c>
      <c r="H104" s="20">
        <f>I104-G104</f>
        <v>19</v>
      </c>
      <c r="I104" s="20">
        <f>I96+I103</f>
        <v>39</v>
      </c>
      <c r="J104" s="20">
        <f>K104-I104</f>
        <v>16</v>
      </c>
      <c r="K104" s="20">
        <f>K96+K103</f>
        <v>55</v>
      </c>
      <c r="L104" s="20">
        <f>M104-K104</f>
        <v>17</v>
      </c>
      <c r="M104" s="20">
        <f>M96+M103</f>
        <v>72</v>
      </c>
      <c r="N104" s="20">
        <f>O104-M104</f>
        <v>8</v>
      </c>
      <c r="O104" s="20">
        <f>O96+O103</f>
        <v>80</v>
      </c>
      <c r="P104" s="20">
        <f>Q104-O104</f>
        <v>-80</v>
      </c>
      <c r="Q104" s="20">
        <f>Q96+Q103</f>
        <v>0</v>
      </c>
      <c r="R104" s="20">
        <f>S104-Q104</f>
        <v>0</v>
      </c>
      <c r="S104" s="20">
        <f>S96+S103</f>
        <v>0</v>
      </c>
      <c r="T104" s="20">
        <f>U104-S104</f>
        <v>104</v>
      </c>
      <c r="U104" s="20">
        <f>U96+U103</f>
        <v>104</v>
      </c>
      <c r="V104" s="20">
        <f>W104-U104</f>
        <v>-104</v>
      </c>
      <c r="W104" s="20">
        <f>W96+W103</f>
        <v>0</v>
      </c>
      <c r="X104" s="20">
        <f>Y104-W104</f>
        <v>159</v>
      </c>
      <c r="Y104" s="20">
        <f>Y96+Y103</f>
        <v>159</v>
      </c>
      <c r="Z104" s="20">
        <f>AA104-Y104</f>
        <v>2</v>
      </c>
      <c r="AA104" s="20">
        <f>AA96+AA103</f>
        <v>161</v>
      </c>
    </row>
    <row r="105" spans="1:27" s="11" customFormat="1" ht="12.75" customHeight="1" x14ac:dyDescent="0.2">
      <c r="A105" s="34"/>
      <c r="E105" s="21"/>
      <c r="F105" s="18"/>
      <c r="G105" s="21"/>
      <c r="H105" s="18"/>
      <c r="I105" s="21"/>
      <c r="J105" s="18"/>
      <c r="K105" s="21"/>
      <c r="L105" s="18"/>
      <c r="M105" s="21"/>
      <c r="N105" s="18"/>
      <c r="O105" s="21"/>
      <c r="P105" s="18"/>
      <c r="Q105" s="21"/>
      <c r="R105" s="18"/>
      <c r="S105" s="21"/>
      <c r="T105" s="18"/>
      <c r="U105" s="21"/>
      <c r="V105" s="18"/>
      <c r="W105" s="21"/>
      <c r="X105" s="18"/>
      <c r="Y105" s="21"/>
      <c r="Z105" s="18"/>
      <c r="AA105" s="21"/>
    </row>
    <row r="106" spans="1:27" ht="12.75" customHeight="1" x14ac:dyDescent="0.2">
      <c r="B106" s="13" t="s">
        <v>63</v>
      </c>
      <c r="C106" s="13"/>
      <c r="D106" s="13"/>
      <c r="E106" s="21"/>
      <c r="F106" s="18"/>
      <c r="G106" s="21"/>
      <c r="H106" s="18"/>
      <c r="I106" s="21"/>
      <c r="J106" s="18"/>
      <c r="K106" s="21"/>
      <c r="L106" s="18"/>
      <c r="M106" s="21"/>
      <c r="N106" s="18"/>
      <c r="O106" s="21"/>
      <c r="P106" s="18"/>
      <c r="Q106" s="21"/>
      <c r="R106" s="18"/>
      <c r="S106" s="21"/>
      <c r="T106" s="18"/>
      <c r="U106" s="21"/>
      <c r="V106" s="18"/>
      <c r="W106" s="21"/>
      <c r="X106" s="18"/>
      <c r="Y106" s="21"/>
      <c r="Z106" s="18"/>
      <c r="AA106" s="21"/>
    </row>
    <row r="107" spans="1:27" s="11" customFormat="1" ht="12.75" customHeight="1" x14ac:dyDescent="0.2">
      <c r="A107" s="34"/>
      <c r="B107" s="13" t="s">
        <v>56</v>
      </c>
      <c r="C107" s="13"/>
      <c r="D107" s="13"/>
      <c r="E107" s="24">
        <v>8</v>
      </c>
      <c r="F107" s="18"/>
      <c r="G107" s="24">
        <v>6</v>
      </c>
      <c r="H107" s="18"/>
      <c r="I107" s="24">
        <v>4</v>
      </c>
      <c r="J107" s="18"/>
      <c r="K107" s="24">
        <v>4</v>
      </c>
      <c r="L107" s="18"/>
      <c r="M107" s="24">
        <v>5</v>
      </c>
      <c r="N107" s="18"/>
      <c r="O107" s="24">
        <v>5</v>
      </c>
      <c r="P107" s="18"/>
      <c r="Q107" s="19">
        <v>0</v>
      </c>
      <c r="R107" s="18"/>
      <c r="S107" s="19">
        <v>0</v>
      </c>
      <c r="T107" s="18"/>
      <c r="U107" s="19">
        <v>0</v>
      </c>
      <c r="V107" s="18"/>
      <c r="W107" s="19">
        <v>0</v>
      </c>
      <c r="X107" s="18"/>
      <c r="Y107" s="21"/>
      <c r="Z107" s="18"/>
      <c r="AA107" s="21"/>
    </row>
    <row r="108" spans="1:27" s="11" customFormat="1" ht="12.75" customHeight="1" x14ac:dyDescent="0.2">
      <c r="A108" s="34"/>
      <c r="B108" s="13" t="s">
        <v>16</v>
      </c>
      <c r="C108" s="13"/>
      <c r="D108" s="13"/>
      <c r="E108" s="19">
        <v>0</v>
      </c>
      <c r="F108" s="18"/>
      <c r="G108" s="19">
        <v>0</v>
      </c>
      <c r="H108" s="18"/>
      <c r="I108" s="19">
        <v>0</v>
      </c>
      <c r="J108" s="18"/>
      <c r="K108" s="19">
        <v>0</v>
      </c>
      <c r="L108" s="18"/>
      <c r="M108" s="19">
        <v>0</v>
      </c>
      <c r="N108" s="18"/>
      <c r="O108" s="19">
        <v>0</v>
      </c>
      <c r="P108" s="18"/>
      <c r="Q108" s="19">
        <v>0</v>
      </c>
      <c r="R108" s="18"/>
      <c r="S108" s="19">
        <v>0</v>
      </c>
      <c r="T108" s="18"/>
      <c r="U108" s="19">
        <v>0</v>
      </c>
      <c r="V108" s="18"/>
      <c r="W108" s="19">
        <v>0</v>
      </c>
      <c r="X108" s="18"/>
      <c r="Y108" s="21"/>
      <c r="Z108" s="18"/>
      <c r="AA108" s="21"/>
    </row>
    <row r="111" spans="1:27" s="34" customFormat="1" ht="12.75" customHeight="1" x14ac:dyDescent="0.2">
      <c r="C111" s="33"/>
      <c r="D111" s="30" t="s">
        <v>262</v>
      </c>
      <c r="E111" s="29">
        <v>44722</v>
      </c>
      <c r="F111" s="30" t="s">
        <v>262</v>
      </c>
      <c r="G111" s="31">
        <f>E111+1</f>
        <v>44723</v>
      </c>
      <c r="H111" s="30"/>
      <c r="I111" s="31">
        <f>G111+1</f>
        <v>44724</v>
      </c>
      <c r="J111" s="30"/>
      <c r="K111" s="31">
        <f>I111+1</f>
        <v>44725</v>
      </c>
      <c r="L111" s="30"/>
      <c r="M111" s="31">
        <f>K111+1</f>
        <v>44726</v>
      </c>
      <c r="N111" s="30"/>
      <c r="O111" s="31">
        <f>M111+1</f>
        <v>44727</v>
      </c>
      <c r="P111" s="30"/>
      <c r="Q111" s="31">
        <f>O111+1</f>
        <v>44728</v>
      </c>
      <c r="R111" s="30" t="s">
        <v>313</v>
      </c>
      <c r="S111" s="31">
        <f>Q111+1</f>
        <v>44729</v>
      </c>
      <c r="T111" s="30"/>
      <c r="U111" s="31">
        <f>S111+1</f>
        <v>44730</v>
      </c>
      <c r="V111" s="30"/>
      <c r="W111" s="31">
        <f>U111+1</f>
        <v>44731</v>
      </c>
      <c r="X111" s="30"/>
      <c r="Y111" s="31"/>
      <c r="Z111" s="30"/>
      <c r="AA111" s="31"/>
    </row>
    <row r="112" spans="1:27" s="32" customFormat="1" ht="12.75" customHeight="1" x14ac:dyDescent="0.2">
      <c r="B112" s="40" t="s">
        <v>260</v>
      </c>
      <c r="D112" s="27" t="s">
        <v>261</v>
      </c>
      <c r="E112" s="38">
        <v>1</v>
      </c>
      <c r="F112" s="27" t="s">
        <v>261</v>
      </c>
      <c r="G112" s="39">
        <f>E112+1</f>
        <v>2</v>
      </c>
      <c r="H112" s="27"/>
      <c r="I112" s="39">
        <f>G112+1</f>
        <v>3</v>
      </c>
      <c r="J112" s="27"/>
      <c r="K112" s="39">
        <f>I112+1</f>
        <v>4</v>
      </c>
      <c r="L112" s="27"/>
      <c r="M112" s="39">
        <f>K112+1</f>
        <v>5</v>
      </c>
      <c r="N112" s="27"/>
      <c r="O112" s="39">
        <f>M112+1</f>
        <v>6</v>
      </c>
      <c r="P112" s="27"/>
      <c r="Q112" s="39">
        <f>O112+1</f>
        <v>7</v>
      </c>
      <c r="R112" s="27" t="s">
        <v>315</v>
      </c>
      <c r="S112" s="39">
        <f>Q112+1</f>
        <v>8</v>
      </c>
      <c r="T112" s="27"/>
      <c r="U112" s="39">
        <f>S112+1</f>
        <v>9</v>
      </c>
      <c r="V112" s="27"/>
      <c r="W112" s="39">
        <f>U112+1</f>
        <v>10</v>
      </c>
      <c r="X112" s="27"/>
      <c r="Y112" s="37" t="s">
        <v>66</v>
      </c>
      <c r="Z112" s="27"/>
      <c r="AA112" s="37" t="s">
        <v>315</v>
      </c>
    </row>
    <row r="113" spans="1:27" s="11" customFormat="1" ht="12.75" customHeight="1" x14ac:dyDescent="0.2">
      <c r="A113" s="34"/>
      <c r="B113" s="13" t="s">
        <v>12</v>
      </c>
      <c r="C113" s="13"/>
      <c r="D113" s="13"/>
      <c r="E113" s="19">
        <v>40</v>
      </c>
      <c r="F113" s="20">
        <f t="shared" ref="F113:F115" si="143">G113-E113</f>
        <v>36</v>
      </c>
      <c r="G113" s="19">
        <v>76</v>
      </c>
      <c r="H113" s="20">
        <f t="shared" ref="H113:H115" si="144">I113-G113</f>
        <v>25</v>
      </c>
      <c r="I113" s="19">
        <v>101</v>
      </c>
      <c r="J113" s="20">
        <f t="shared" ref="J113:J115" si="145">K113-I113</f>
        <v>13</v>
      </c>
      <c r="K113" s="19">
        <v>114</v>
      </c>
      <c r="L113" s="20">
        <f t="shared" ref="L113:L115" si="146">M113-K113</f>
        <v>24</v>
      </c>
      <c r="M113" s="19">
        <v>138</v>
      </c>
      <c r="N113" s="20">
        <f t="shared" ref="N113:N115" si="147">O113-M113</f>
        <v>17</v>
      </c>
      <c r="O113" s="19">
        <v>155</v>
      </c>
      <c r="P113" s="20">
        <f t="shared" ref="P113:P115" si="148">Q113-O113</f>
        <v>8</v>
      </c>
      <c r="Q113" s="19">
        <v>163</v>
      </c>
      <c r="R113" s="20">
        <f t="shared" ref="R113:R115" si="149">S113-Q113</f>
        <v>39</v>
      </c>
      <c r="S113" s="19">
        <v>202</v>
      </c>
      <c r="T113" s="20">
        <f t="shared" ref="T113:T115" si="150">U113-S113</f>
        <v>16</v>
      </c>
      <c r="U113" s="19">
        <v>218</v>
      </c>
      <c r="V113" s="20">
        <f t="shared" ref="V113:V115" si="151">W113-U113</f>
        <v>7</v>
      </c>
      <c r="W113" s="19">
        <v>225</v>
      </c>
      <c r="X113" s="20">
        <f t="shared" ref="X113:X115" si="152">Y113-W113</f>
        <v>66</v>
      </c>
      <c r="Y113" s="19">
        <v>291</v>
      </c>
      <c r="Z113" s="20">
        <f t="shared" ref="Z113:Z115" si="153">AA113-Y113</f>
        <v>5</v>
      </c>
      <c r="AA113" s="19">
        <v>296</v>
      </c>
    </row>
    <row r="114" spans="1:27" s="11" customFormat="1" ht="12.75" customHeight="1" x14ac:dyDescent="0.2">
      <c r="A114" s="34"/>
      <c r="B114" s="13" t="s">
        <v>13</v>
      </c>
      <c r="C114" s="13"/>
      <c r="D114" s="13"/>
      <c r="E114" s="19">
        <v>3</v>
      </c>
      <c r="F114" s="20">
        <f t="shared" si="143"/>
        <v>7</v>
      </c>
      <c r="G114" s="19">
        <v>10</v>
      </c>
      <c r="H114" s="20">
        <f t="shared" si="144"/>
        <v>10</v>
      </c>
      <c r="I114" s="19">
        <v>20</v>
      </c>
      <c r="J114" s="20">
        <f t="shared" si="145"/>
        <v>3</v>
      </c>
      <c r="K114" s="19">
        <v>23</v>
      </c>
      <c r="L114" s="20">
        <f t="shared" si="146"/>
        <v>7</v>
      </c>
      <c r="M114" s="19">
        <v>30</v>
      </c>
      <c r="N114" s="20">
        <f t="shared" si="147"/>
        <v>1</v>
      </c>
      <c r="O114" s="19">
        <v>31</v>
      </c>
      <c r="P114" s="20">
        <f t="shared" si="148"/>
        <v>1</v>
      </c>
      <c r="Q114" s="19">
        <v>32</v>
      </c>
      <c r="R114" s="20">
        <f t="shared" si="149"/>
        <v>7</v>
      </c>
      <c r="S114" s="19">
        <v>39</v>
      </c>
      <c r="T114" s="20">
        <f t="shared" si="150"/>
        <v>5</v>
      </c>
      <c r="U114" s="19">
        <v>44</v>
      </c>
      <c r="V114" s="20">
        <f t="shared" si="151"/>
        <v>3</v>
      </c>
      <c r="W114" s="19">
        <v>47</v>
      </c>
      <c r="X114" s="20">
        <f t="shared" si="152"/>
        <v>22</v>
      </c>
      <c r="Y114" s="19">
        <v>69</v>
      </c>
      <c r="Z114" s="20">
        <f t="shared" si="153"/>
        <v>2</v>
      </c>
      <c r="AA114" s="19">
        <v>71</v>
      </c>
    </row>
    <row r="115" spans="1:27" s="11" customFormat="1" ht="12.75" customHeight="1" x14ac:dyDescent="0.2">
      <c r="A115" s="34"/>
      <c r="B115" s="13" t="s">
        <v>119</v>
      </c>
      <c r="C115" s="13"/>
      <c r="D115" s="13"/>
      <c r="E115" s="19">
        <v>1</v>
      </c>
      <c r="F115" s="20">
        <f t="shared" si="143"/>
        <v>2</v>
      </c>
      <c r="G115" s="19">
        <v>3</v>
      </c>
      <c r="H115" s="20">
        <f t="shared" si="144"/>
        <v>0</v>
      </c>
      <c r="I115" s="19">
        <v>3</v>
      </c>
      <c r="J115" s="20">
        <f t="shared" si="145"/>
        <v>0</v>
      </c>
      <c r="K115" s="19">
        <v>3</v>
      </c>
      <c r="L115" s="20">
        <f t="shared" si="146"/>
        <v>0</v>
      </c>
      <c r="M115" s="19">
        <v>3</v>
      </c>
      <c r="N115" s="20">
        <f t="shared" si="147"/>
        <v>0</v>
      </c>
      <c r="O115" s="19">
        <v>3</v>
      </c>
      <c r="P115" s="20">
        <f t="shared" si="148"/>
        <v>0</v>
      </c>
      <c r="Q115" s="19">
        <v>3</v>
      </c>
      <c r="R115" s="20">
        <f t="shared" si="149"/>
        <v>0</v>
      </c>
      <c r="S115" s="19">
        <v>3</v>
      </c>
      <c r="T115" s="20">
        <f t="shared" si="150"/>
        <v>0</v>
      </c>
      <c r="U115" s="19">
        <v>3</v>
      </c>
      <c r="V115" s="20">
        <f t="shared" si="151"/>
        <v>0</v>
      </c>
      <c r="W115" s="19">
        <v>3</v>
      </c>
      <c r="X115" s="20">
        <f t="shared" si="152"/>
        <v>1</v>
      </c>
      <c r="Y115" s="19">
        <v>4</v>
      </c>
      <c r="Z115" s="20">
        <f t="shared" si="153"/>
        <v>0</v>
      </c>
      <c r="AA115" s="19">
        <v>4</v>
      </c>
    </row>
    <row r="116" spans="1:27" s="11" customFormat="1" ht="12.75" customHeight="1" x14ac:dyDescent="0.2">
      <c r="A116" s="34"/>
      <c r="E116" s="16">
        <f>IFERROR(MAX(E114,E122)/E113,0)</f>
        <v>7.4999999999999997E-2</v>
      </c>
      <c r="F116" s="16">
        <f t="shared" ref="F116:H116" si="154">IFERROR(MAX(F114,F122)/F113,0)</f>
        <v>0.25</v>
      </c>
      <c r="G116" s="16">
        <f>IFERROR(MAX(G114,G122)/G113,0)</f>
        <v>0.15789473684210525</v>
      </c>
      <c r="H116" s="16">
        <f t="shared" si="154"/>
        <v>0.4</v>
      </c>
      <c r="I116" s="16">
        <f>IFERROR(MAX(I114,I122)/I113,0)</f>
        <v>0.21782178217821782</v>
      </c>
      <c r="J116" s="16">
        <f t="shared" ref="J116:L116" si="155">IFERROR(MAX(J114,J122)/J113,0)</f>
        <v>0.23076923076923078</v>
      </c>
      <c r="K116" s="16">
        <f>IFERROR(MAX(K114,K122)/K113,0)</f>
        <v>0.21929824561403508</v>
      </c>
      <c r="L116" s="16">
        <f t="shared" si="155"/>
        <v>0.29166666666666669</v>
      </c>
      <c r="M116" s="16">
        <f>IFERROR(MAX(M114,M122)/M113,0)</f>
        <v>0.2318840579710145</v>
      </c>
      <c r="N116" s="16">
        <f t="shared" ref="N116:P116" si="156">IFERROR(MAX(N114,N122)/N113,0)</f>
        <v>0.11764705882352941</v>
      </c>
      <c r="O116" s="16">
        <f>IFERROR(MAX(O114,O122)/O113,0)</f>
        <v>0.21935483870967742</v>
      </c>
      <c r="P116" s="16">
        <f t="shared" si="156"/>
        <v>0.125</v>
      </c>
      <c r="Q116" s="16">
        <f>IFERROR(MAX(Q114,Q122)/Q113,0)</f>
        <v>0.21472392638036811</v>
      </c>
      <c r="R116" s="16">
        <f t="shared" ref="R116:T116" si="157">IFERROR(MAX(R114,R122)/R113,0)</f>
        <v>0.17948717948717949</v>
      </c>
      <c r="S116" s="16">
        <f>IFERROR(MAX(S114,S122)/S113,0)</f>
        <v>0.20792079207920791</v>
      </c>
      <c r="T116" s="16">
        <f t="shared" si="157"/>
        <v>0.375</v>
      </c>
      <c r="U116" s="16">
        <f>IFERROR(MAX(U114,U122)/U113,0)</f>
        <v>0.22018348623853212</v>
      </c>
      <c r="V116" s="16">
        <f t="shared" ref="V116:X116" si="158">IFERROR(MAX(V114,V122)/V113,0)</f>
        <v>0.42857142857142855</v>
      </c>
      <c r="W116" s="16">
        <f>IFERROR(MAX(W114,W122)/W113,0)</f>
        <v>0.22666666666666666</v>
      </c>
      <c r="X116" s="16">
        <f t="shared" si="158"/>
        <v>0.43939393939393939</v>
      </c>
      <c r="Y116" s="16">
        <f>IFERROR(MAX(Y114,Y122)/Y113,0)</f>
        <v>0.27491408934707906</v>
      </c>
      <c r="Z116" s="16">
        <f t="shared" ref="Z116" si="159">IFERROR(MAX(Z114,Z122)/Z113,0)</f>
        <v>0.4</v>
      </c>
      <c r="AA116" s="16">
        <f>IFERROR(MAX(AA114,AA122)/AA113,0)</f>
        <v>0.27702702702702703</v>
      </c>
    </row>
    <row r="117" spans="1:27" s="11" customFormat="1" ht="12.75" customHeight="1" x14ac:dyDescent="0.2">
      <c r="A117" s="34"/>
      <c r="E117" s="18"/>
      <c r="F117" s="18"/>
      <c r="G117" s="18"/>
      <c r="H117" s="18"/>
      <c r="I117" s="18"/>
      <c r="J117" s="18"/>
      <c r="K117" s="18"/>
      <c r="L117" s="18"/>
      <c r="M117" s="18"/>
      <c r="N117" s="18"/>
      <c r="O117" s="18"/>
      <c r="P117" s="18"/>
      <c r="Q117" s="18"/>
      <c r="R117" s="18"/>
      <c r="S117" s="18"/>
      <c r="T117" s="18"/>
      <c r="U117" s="18"/>
      <c r="V117" s="18"/>
      <c r="W117" s="18"/>
      <c r="X117" s="18"/>
      <c r="Y117" s="18"/>
      <c r="Z117" s="18"/>
      <c r="AA117" s="18"/>
    </row>
    <row r="118" spans="1:27" s="11" customFormat="1" ht="12.75" customHeight="1" x14ac:dyDescent="0.2">
      <c r="A118" s="34"/>
      <c r="B118" s="13" t="s">
        <v>58</v>
      </c>
      <c r="C118" s="13"/>
      <c r="D118" s="13"/>
      <c r="E118" s="19">
        <v>3</v>
      </c>
      <c r="F118" s="20">
        <f t="shared" ref="F118" si="160">G118-E118</f>
        <v>0</v>
      </c>
      <c r="G118" s="19">
        <v>3</v>
      </c>
      <c r="H118" s="20">
        <f t="shared" ref="H118" si="161">I118-G118</f>
        <v>0</v>
      </c>
      <c r="I118" s="19">
        <v>3</v>
      </c>
      <c r="J118" s="20">
        <f t="shared" ref="J118" si="162">K118-I118</f>
        <v>0</v>
      </c>
      <c r="K118" s="19">
        <v>3</v>
      </c>
      <c r="L118" s="20">
        <f t="shared" ref="L118" si="163">M118-K118</f>
        <v>1</v>
      </c>
      <c r="M118" s="19">
        <v>4</v>
      </c>
      <c r="N118" s="20">
        <f t="shared" ref="N118" si="164">O118-M118</f>
        <v>0</v>
      </c>
      <c r="O118" s="19">
        <v>4</v>
      </c>
      <c r="P118" s="20">
        <f t="shared" ref="P118" si="165">Q118-O118</f>
        <v>0</v>
      </c>
      <c r="Q118" s="19">
        <v>4</v>
      </c>
      <c r="R118" s="20">
        <f t="shared" ref="R118" si="166">S118-Q118</f>
        <v>0</v>
      </c>
      <c r="S118" s="19">
        <v>4</v>
      </c>
      <c r="T118" s="20">
        <f t="shared" ref="T118" si="167">U118-S118</f>
        <v>0</v>
      </c>
      <c r="U118" s="19">
        <v>4</v>
      </c>
      <c r="V118" s="20">
        <f t="shared" ref="V118" si="168">W118-U118</f>
        <v>0</v>
      </c>
      <c r="W118" s="19">
        <v>4</v>
      </c>
      <c r="X118" s="20">
        <f t="shared" ref="X118" si="169">Y118-W118</f>
        <v>2</v>
      </c>
      <c r="Y118" s="19">
        <v>6</v>
      </c>
      <c r="Z118" s="20">
        <f t="shared" ref="Z118" si="170">AA118-Y118</f>
        <v>0</v>
      </c>
      <c r="AA118" s="19">
        <v>6</v>
      </c>
    </row>
    <row r="119" spans="1:27" s="11" customFormat="1" ht="12.75" customHeight="1" x14ac:dyDescent="0.2">
      <c r="A119" s="34"/>
      <c r="B119" s="13" t="s">
        <v>57</v>
      </c>
      <c r="C119" s="13"/>
      <c r="D119" s="13"/>
      <c r="E119" s="19">
        <v>0</v>
      </c>
      <c r="F119" s="20">
        <f>G119-E119</f>
        <v>0</v>
      </c>
      <c r="G119" s="19">
        <v>0</v>
      </c>
      <c r="H119" s="20">
        <f>I119-G119</f>
        <v>0</v>
      </c>
      <c r="I119" s="19">
        <v>0</v>
      </c>
      <c r="J119" s="20">
        <f>K119-I119</f>
        <v>0</v>
      </c>
      <c r="K119" s="19">
        <v>0</v>
      </c>
      <c r="L119" s="20">
        <f>M119-K119</f>
        <v>0</v>
      </c>
      <c r="M119" s="19">
        <v>0</v>
      </c>
      <c r="N119" s="20">
        <f>O119-M119</f>
        <v>0</v>
      </c>
      <c r="O119" s="19">
        <v>0</v>
      </c>
      <c r="P119" s="20">
        <f>Q119-O119</f>
        <v>0</v>
      </c>
      <c r="Q119" s="19">
        <v>0</v>
      </c>
      <c r="R119" s="20">
        <f>S119-Q119</f>
        <v>0</v>
      </c>
      <c r="S119" s="19">
        <v>0</v>
      </c>
      <c r="T119" s="20">
        <f>U119-S119</f>
        <v>0</v>
      </c>
      <c r="U119" s="19">
        <v>0</v>
      </c>
      <c r="V119" s="20">
        <f>W119-U119</f>
        <v>0</v>
      </c>
      <c r="W119" s="19">
        <v>0</v>
      </c>
      <c r="X119" s="20">
        <f>Y119-W119</f>
        <v>0</v>
      </c>
      <c r="Y119" s="19">
        <v>0</v>
      </c>
      <c r="Z119" s="20">
        <f>AA119-Y119</f>
        <v>0</v>
      </c>
      <c r="AA119" s="19">
        <v>0</v>
      </c>
    </row>
    <row r="120" spans="1:27" s="11" customFormat="1" ht="12.75" customHeight="1" x14ac:dyDescent="0.2">
      <c r="A120" s="34"/>
      <c r="E120" s="18"/>
      <c r="F120" s="18"/>
      <c r="G120" s="18"/>
      <c r="H120" s="18"/>
      <c r="I120" s="18"/>
      <c r="J120" s="18"/>
      <c r="K120" s="18"/>
      <c r="L120" s="18"/>
      <c r="M120" s="18"/>
      <c r="N120" s="18"/>
      <c r="O120" s="18"/>
      <c r="P120" s="18"/>
      <c r="Q120" s="18"/>
      <c r="R120" s="18"/>
      <c r="S120" s="18"/>
      <c r="T120" s="18"/>
      <c r="U120" s="18"/>
      <c r="V120" s="18"/>
      <c r="W120" s="18"/>
      <c r="X120" s="18"/>
      <c r="Y120" s="18"/>
      <c r="Z120" s="18"/>
      <c r="AA120" s="18"/>
    </row>
    <row r="121" spans="1:27" s="11" customFormat="1" ht="12.75" customHeight="1" x14ac:dyDescent="0.2">
      <c r="A121" s="34"/>
      <c r="E121" s="19">
        <v>0</v>
      </c>
      <c r="F121" s="20">
        <f>G121-E121</f>
        <v>2</v>
      </c>
      <c r="G121" s="19">
        <v>2</v>
      </c>
      <c r="H121" s="20">
        <f>I121-G121</f>
        <v>0</v>
      </c>
      <c r="I121" s="19">
        <v>2</v>
      </c>
      <c r="J121" s="20">
        <f>K121-I121</f>
        <v>0</v>
      </c>
      <c r="K121" s="19">
        <v>2</v>
      </c>
      <c r="L121" s="20">
        <f>M121-K121</f>
        <v>0</v>
      </c>
      <c r="M121" s="19">
        <v>2</v>
      </c>
      <c r="N121" s="20">
        <f>O121-M121</f>
        <v>1</v>
      </c>
      <c r="O121" s="19">
        <v>3</v>
      </c>
      <c r="P121" s="20">
        <f>Q121-O121</f>
        <v>0</v>
      </c>
      <c r="Q121" s="19">
        <v>3</v>
      </c>
      <c r="R121" s="20">
        <f>S121-Q121</f>
        <v>0</v>
      </c>
      <c r="S121" s="19">
        <v>3</v>
      </c>
      <c r="T121" s="20">
        <f>U121-S121</f>
        <v>1</v>
      </c>
      <c r="U121" s="19">
        <v>4</v>
      </c>
      <c r="V121" s="20">
        <f>W121-U121</f>
        <v>0</v>
      </c>
      <c r="W121" s="19">
        <v>4</v>
      </c>
      <c r="X121" s="20">
        <f>Y121-W121</f>
        <v>7</v>
      </c>
      <c r="Y121" s="19">
        <v>11</v>
      </c>
      <c r="Z121" s="20">
        <f>AA121-Y121</f>
        <v>0</v>
      </c>
      <c r="AA121" s="19">
        <v>11</v>
      </c>
    </row>
    <row r="122" spans="1:27" s="11" customFormat="1" ht="12.75" customHeight="1" x14ac:dyDescent="0.2">
      <c r="A122" s="34"/>
      <c r="B122" s="13" t="s">
        <v>59</v>
      </c>
      <c r="C122" s="13"/>
      <c r="D122" s="13"/>
      <c r="E122" s="20">
        <f>E114+E121</f>
        <v>3</v>
      </c>
      <c r="F122" s="20">
        <f>G122-E122</f>
        <v>9</v>
      </c>
      <c r="G122" s="20">
        <f>G114+G121</f>
        <v>12</v>
      </c>
      <c r="H122" s="20">
        <f>I122-G122</f>
        <v>10</v>
      </c>
      <c r="I122" s="20">
        <f>I114+I121</f>
        <v>22</v>
      </c>
      <c r="J122" s="20">
        <f>K122-I122</f>
        <v>3</v>
      </c>
      <c r="K122" s="20">
        <f>K114+K121</f>
        <v>25</v>
      </c>
      <c r="L122" s="20">
        <f>M122-K122</f>
        <v>7</v>
      </c>
      <c r="M122" s="20">
        <f>M114+M121</f>
        <v>32</v>
      </c>
      <c r="N122" s="20">
        <f>O122-M122</f>
        <v>2</v>
      </c>
      <c r="O122" s="20">
        <f>O114+O121</f>
        <v>34</v>
      </c>
      <c r="P122" s="20">
        <f>Q122-O122</f>
        <v>1</v>
      </c>
      <c r="Q122" s="20">
        <f>Q114+Q121</f>
        <v>35</v>
      </c>
      <c r="R122" s="20">
        <f>S122-Q122</f>
        <v>7</v>
      </c>
      <c r="S122" s="20">
        <f>S114+S121</f>
        <v>42</v>
      </c>
      <c r="T122" s="20">
        <f>U122-S122</f>
        <v>6</v>
      </c>
      <c r="U122" s="20">
        <f>U114+U121</f>
        <v>48</v>
      </c>
      <c r="V122" s="20">
        <f>W122-U122</f>
        <v>3</v>
      </c>
      <c r="W122" s="20">
        <f>W114+W121</f>
        <v>51</v>
      </c>
      <c r="X122" s="20">
        <f>Y122-W122</f>
        <v>29</v>
      </c>
      <c r="Y122" s="20">
        <f>Y114+Y121</f>
        <v>80</v>
      </c>
      <c r="Z122" s="20">
        <f>AA122-Y122</f>
        <v>2</v>
      </c>
      <c r="AA122" s="20">
        <f>AA114+AA121</f>
        <v>82</v>
      </c>
    </row>
    <row r="123" spans="1:27" s="11" customFormat="1" ht="12.75" customHeight="1" x14ac:dyDescent="0.2">
      <c r="A123" s="34"/>
      <c r="E123" s="21"/>
      <c r="F123" s="18"/>
      <c r="G123" s="21"/>
      <c r="H123" s="18"/>
      <c r="I123" s="21"/>
      <c r="J123" s="18"/>
      <c r="K123" s="21"/>
      <c r="L123" s="18"/>
      <c r="M123" s="21"/>
      <c r="N123" s="18"/>
      <c r="O123" s="21"/>
      <c r="P123" s="18"/>
      <c r="Q123" s="21"/>
      <c r="R123" s="18"/>
      <c r="S123" s="21"/>
      <c r="T123" s="18"/>
      <c r="U123" s="21"/>
      <c r="V123" s="18"/>
      <c r="W123" s="21"/>
      <c r="X123" s="18"/>
      <c r="Y123" s="21"/>
      <c r="Z123" s="18"/>
      <c r="AA123" s="21"/>
    </row>
    <row r="124" spans="1:27" ht="12.75" customHeight="1" x14ac:dyDescent="0.2">
      <c r="B124" s="13" t="s">
        <v>63</v>
      </c>
      <c r="C124" s="13"/>
      <c r="D124" s="13"/>
      <c r="E124" s="21"/>
      <c r="F124" s="18"/>
      <c r="G124" s="21"/>
      <c r="H124" s="18"/>
      <c r="I124" s="21"/>
      <c r="J124" s="18"/>
      <c r="K124" s="21"/>
      <c r="L124" s="18"/>
      <c r="M124" s="21"/>
      <c r="N124" s="18"/>
      <c r="O124" s="21"/>
      <c r="P124" s="18"/>
      <c r="Q124" s="21"/>
      <c r="R124" s="18"/>
      <c r="S124" s="21"/>
      <c r="T124" s="18"/>
      <c r="U124" s="21"/>
      <c r="V124" s="18"/>
      <c r="W124" s="21"/>
      <c r="X124" s="18"/>
      <c r="Y124" s="21"/>
      <c r="Z124" s="18"/>
      <c r="AA124" s="21"/>
    </row>
    <row r="125" spans="1:27" s="11" customFormat="1" ht="12.75" customHeight="1" x14ac:dyDescent="0.2">
      <c r="A125" s="34"/>
      <c r="B125" s="13" t="s">
        <v>56</v>
      </c>
      <c r="C125" s="13"/>
      <c r="D125" s="13"/>
      <c r="E125" s="19">
        <v>0</v>
      </c>
      <c r="F125" s="18"/>
      <c r="G125" s="19">
        <v>17</v>
      </c>
      <c r="H125" s="18"/>
      <c r="I125" s="19">
        <v>17</v>
      </c>
      <c r="J125" s="18"/>
      <c r="K125" s="19">
        <v>17</v>
      </c>
      <c r="L125" s="18"/>
      <c r="M125" s="19">
        <v>15</v>
      </c>
      <c r="N125" s="18"/>
      <c r="O125" s="19">
        <v>14</v>
      </c>
      <c r="P125" s="18"/>
      <c r="Q125" s="19">
        <v>14</v>
      </c>
      <c r="R125" s="18"/>
      <c r="S125" s="19">
        <v>14</v>
      </c>
      <c r="T125" s="18"/>
      <c r="U125" s="19">
        <v>0</v>
      </c>
      <c r="V125" s="18"/>
      <c r="W125" s="19">
        <v>0</v>
      </c>
      <c r="X125" s="18"/>
      <c r="Y125" s="21"/>
      <c r="Z125" s="18"/>
      <c r="AA125" s="21"/>
    </row>
    <row r="126" spans="1:27" s="11" customFormat="1" ht="12.75" customHeight="1" x14ac:dyDescent="0.2">
      <c r="A126" s="34"/>
      <c r="B126" s="13" t="s">
        <v>16</v>
      </c>
      <c r="C126" s="13"/>
      <c r="D126" s="13"/>
      <c r="E126" s="19">
        <v>0</v>
      </c>
      <c r="F126" s="18"/>
      <c r="G126" s="19">
        <v>0</v>
      </c>
      <c r="H126" s="18"/>
      <c r="I126" s="19">
        <v>0</v>
      </c>
      <c r="J126" s="18"/>
      <c r="K126" s="19">
        <v>0</v>
      </c>
      <c r="L126" s="18"/>
      <c r="M126" s="19">
        <v>0</v>
      </c>
      <c r="N126" s="18"/>
      <c r="O126" s="19">
        <v>0</v>
      </c>
      <c r="P126" s="18"/>
      <c r="Q126" s="19">
        <v>0</v>
      </c>
      <c r="R126" s="18"/>
      <c r="S126" s="19">
        <v>0</v>
      </c>
      <c r="T126" s="18"/>
      <c r="U126" s="19">
        <v>0</v>
      </c>
      <c r="V126" s="18"/>
      <c r="W126" s="19">
        <v>0</v>
      </c>
      <c r="X126" s="18"/>
      <c r="Y126" s="21"/>
      <c r="Z126" s="18"/>
      <c r="AA126" s="21"/>
    </row>
    <row r="129" spans="1:27" s="34" customFormat="1" ht="12.75" customHeight="1" x14ac:dyDescent="0.2">
      <c r="C129" s="33"/>
      <c r="D129" s="30" t="s">
        <v>311</v>
      </c>
      <c r="E129" s="29">
        <v>44723</v>
      </c>
      <c r="F129" s="30" t="s">
        <v>311</v>
      </c>
      <c r="G129" s="31">
        <f>E129+1</f>
        <v>44724</v>
      </c>
      <c r="H129" s="30"/>
      <c r="I129" s="31">
        <f>G129+1</f>
        <v>44725</v>
      </c>
      <c r="J129" s="30"/>
      <c r="K129" s="31">
        <f>I129+1</f>
        <v>44726</v>
      </c>
      <c r="L129" s="30"/>
      <c r="M129" s="31">
        <f>K129+1</f>
        <v>44727</v>
      </c>
      <c r="N129" s="30"/>
      <c r="O129" s="31">
        <f>M129+1</f>
        <v>44728</v>
      </c>
      <c r="P129" s="30"/>
      <c r="Q129" s="31">
        <f>O129+1</f>
        <v>44729</v>
      </c>
      <c r="R129" s="30"/>
      <c r="S129" s="31">
        <f>Q129+1</f>
        <v>44730</v>
      </c>
      <c r="T129" s="30"/>
      <c r="U129" s="31">
        <f>S129+1</f>
        <v>44731</v>
      </c>
      <c r="V129" s="30"/>
      <c r="W129" s="31">
        <f>U129+1</f>
        <v>44732</v>
      </c>
      <c r="X129" s="30"/>
      <c r="Y129" s="31"/>
      <c r="Z129" s="30"/>
      <c r="AA129" s="31"/>
    </row>
    <row r="130" spans="1:27" s="32" customFormat="1" ht="12.75" customHeight="1" x14ac:dyDescent="0.2">
      <c r="B130" s="40" t="s">
        <v>313</v>
      </c>
      <c r="D130" s="27" t="s">
        <v>312</v>
      </c>
      <c r="E130" s="38">
        <v>1</v>
      </c>
      <c r="F130" s="27" t="s">
        <v>312</v>
      </c>
      <c r="G130" s="39">
        <f>E130+1</f>
        <v>2</v>
      </c>
      <c r="H130" s="27"/>
      <c r="I130" s="39">
        <f>G130+1</f>
        <v>3</v>
      </c>
      <c r="J130" s="27"/>
      <c r="K130" s="39">
        <f>I130+1</f>
        <v>4</v>
      </c>
      <c r="L130" s="27"/>
      <c r="M130" s="39">
        <f>K130+1</f>
        <v>5</v>
      </c>
      <c r="N130" s="27"/>
      <c r="O130" s="39">
        <f>M130+1</f>
        <v>6</v>
      </c>
      <c r="P130" s="27"/>
      <c r="Q130" s="39">
        <f>O130+1</f>
        <v>7</v>
      </c>
      <c r="R130" s="27"/>
      <c r="S130" s="39">
        <f>Q130+1</f>
        <v>8</v>
      </c>
      <c r="T130" s="27"/>
      <c r="U130" s="39">
        <f>S130+1</f>
        <v>9</v>
      </c>
      <c r="V130" s="27"/>
      <c r="W130" s="39">
        <f>U130+1</f>
        <v>10</v>
      </c>
      <c r="X130" s="27"/>
      <c r="Y130" s="37" t="s">
        <v>66</v>
      </c>
      <c r="Z130" s="27"/>
      <c r="AA130" s="37" t="s">
        <v>315</v>
      </c>
    </row>
    <row r="131" spans="1:27" s="11" customFormat="1" ht="12.75" customHeight="1" x14ac:dyDescent="0.2">
      <c r="A131" s="34"/>
      <c r="B131" s="13" t="s">
        <v>12</v>
      </c>
      <c r="C131" s="13"/>
      <c r="D131" s="13"/>
      <c r="E131" s="19">
        <v>48</v>
      </c>
      <c r="F131" s="20">
        <f t="shared" ref="F131:F133" si="171">G131-E131</f>
        <v>31</v>
      </c>
      <c r="G131" s="19">
        <v>79</v>
      </c>
      <c r="H131" s="20">
        <f t="shared" ref="H131:H133" si="172">I131-G131</f>
        <v>16</v>
      </c>
      <c r="I131" s="19">
        <v>95</v>
      </c>
      <c r="J131" s="20">
        <f t="shared" ref="J131:J133" si="173">K131-I131</f>
        <v>34</v>
      </c>
      <c r="K131" s="19">
        <v>129</v>
      </c>
      <c r="L131" s="20">
        <f t="shared" ref="L131:L133" si="174">M131-K131</f>
        <v>24</v>
      </c>
      <c r="M131" s="19">
        <v>153</v>
      </c>
      <c r="N131" s="20">
        <f t="shared" ref="N131:N133" si="175">O131-M131</f>
        <v>30</v>
      </c>
      <c r="O131" s="19">
        <f>198-15</f>
        <v>183</v>
      </c>
      <c r="P131" s="20">
        <f t="shared" ref="P131:P133" si="176">Q131-O131</f>
        <v>204</v>
      </c>
      <c r="Q131" s="19">
        <v>387</v>
      </c>
      <c r="R131" s="20">
        <f t="shared" ref="R131:R133" si="177">S131-Q131</f>
        <v>61</v>
      </c>
      <c r="S131" s="19">
        <v>448</v>
      </c>
      <c r="T131" s="20">
        <f t="shared" ref="T131:T133" si="178">U131-S131</f>
        <v>45</v>
      </c>
      <c r="U131" s="19">
        <v>493</v>
      </c>
      <c r="V131" s="20">
        <f t="shared" ref="V131:V133" si="179">W131-U131</f>
        <v>26</v>
      </c>
      <c r="W131" s="19">
        <v>519</v>
      </c>
      <c r="X131" s="20">
        <f t="shared" ref="X131:X133" si="180">Y131-W131</f>
        <v>141</v>
      </c>
      <c r="Y131" s="19">
        <v>660</v>
      </c>
      <c r="Z131" s="20">
        <f t="shared" ref="Z131:Z133" si="181">AA131-Y131</f>
        <v>159</v>
      </c>
      <c r="AA131" s="19">
        <v>819</v>
      </c>
    </row>
    <row r="132" spans="1:27" s="11" customFormat="1" ht="12.75" customHeight="1" x14ac:dyDescent="0.2">
      <c r="A132" s="34"/>
      <c r="B132" s="13" t="s">
        <v>13</v>
      </c>
      <c r="C132" s="13"/>
      <c r="D132" s="13"/>
      <c r="E132" s="19">
        <v>8</v>
      </c>
      <c r="F132" s="20">
        <f t="shared" si="171"/>
        <v>7</v>
      </c>
      <c r="G132" s="19">
        <v>15</v>
      </c>
      <c r="H132" s="20">
        <f t="shared" si="172"/>
        <v>5</v>
      </c>
      <c r="I132" s="19">
        <v>20</v>
      </c>
      <c r="J132" s="20">
        <f t="shared" si="173"/>
        <v>12</v>
      </c>
      <c r="K132" s="19">
        <v>32</v>
      </c>
      <c r="L132" s="20">
        <f t="shared" si="174"/>
        <v>10</v>
      </c>
      <c r="M132" s="19">
        <v>42</v>
      </c>
      <c r="N132" s="20">
        <f t="shared" si="175"/>
        <v>5</v>
      </c>
      <c r="O132" s="19">
        <v>47</v>
      </c>
      <c r="P132" s="20">
        <f t="shared" si="176"/>
        <v>55</v>
      </c>
      <c r="Q132" s="19">
        <v>102</v>
      </c>
      <c r="R132" s="20">
        <f t="shared" si="177"/>
        <v>19</v>
      </c>
      <c r="S132" s="19">
        <v>121</v>
      </c>
      <c r="T132" s="20">
        <f t="shared" si="178"/>
        <v>11</v>
      </c>
      <c r="U132" s="19">
        <v>132</v>
      </c>
      <c r="V132" s="20">
        <f t="shared" si="179"/>
        <v>9</v>
      </c>
      <c r="W132" s="19">
        <v>141</v>
      </c>
      <c r="X132" s="20">
        <f t="shared" si="180"/>
        <v>33</v>
      </c>
      <c r="Y132" s="19">
        <v>174</v>
      </c>
      <c r="Z132" s="20">
        <f t="shared" si="181"/>
        <v>50</v>
      </c>
      <c r="AA132" s="19">
        <v>224</v>
      </c>
    </row>
    <row r="133" spans="1:27" s="11" customFormat="1" ht="12.75" customHeight="1" x14ac:dyDescent="0.2">
      <c r="A133" s="34"/>
      <c r="B133" s="13" t="s">
        <v>119</v>
      </c>
      <c r="C133" s="13"/>
      <c r="D133" s="13"/>
      <c r="E133" s="19">
        <v>1</v>
      </c>
      <c r="F133" s="20">
        <f t="shared" si="171"/>
        <v>1</v>
      </c>
      <c r="G133" s="19">
        <v>2</v>
      </c>
      <c r="H133" s="20">
        <f t="shared" si="172"/>
        <v>0</v>
      </c>
      <c r="I133" s="19">
        <v>2</v>
      </c>
      <c r="J133" s="20">
        <f t="shared" si="173"/>
        <v>0</v>
      </c>
      <c r="K133" s="19">
        <v>2</v>
      </c>
      <c r="L133" s="20">
        <f t="shared" si="174"/>
        <v>2</v>
      </c>
      <c r="M133" s="19">
        <v>4</v>
      </c>
      <c r="N133" s="20">
        <f t="shared" si="175"/>
        <v>0</v>
      </c>
      <c r="O133" s="19">
        <v>4</v>
      </c>
      <c r="P133" s="20">
        <f t="shared" si="176"/>
        <v>3</v>
      </c>
      <c r="Q133" s="19">
        <v>7</v>
      </c>
      <c r="R133" s="20">
        <f t="shared" si="177"/>
        <v>0</v>
      </c>
      <c r="S133" s="19">
        <v>7</v>
      </c>
      <c r="T133" s="20">
        <f t="shared" si="178"/>
        <v>0</v>
      </c>
      <c r="U133" s="19">
        <v>7</v>
      </c>
      <c r="V133" s="20">
        <f t="shared" si="179"/>
        <v>0</v>
      </c>
      <c r="W133" s="19">
        <v>7</v>
      </c>
      <c r="X133" s="20">
        <f t="shared" si="180"/>
        <v>3</v>
      </c>
      <c r="Y133" s="19">
        <v>10</v>
      </c>
      <c r="Z133" s="20">
        <f t="shared" si="181"/>
        <v>2</v>
      </c>
      <c r="AA133" s="19">
        <v>12</v>
      </c>
    </row>
    <row r="134" spans="1:27" s="11" customFormat="1" ht="12.75" customHeight="1" x14ac:dyDescent="0.2">
      <c r="A134" s="34"/>
      <c r="E134" s="16">
        <f>IFERROR(MAX(E132,E140)/E131,0)</f>
        <v>0.1875</v>
      </c>
      <c r="F134" s="16">
        <f t="shared" ref="F134:H134" si="182">IFERROR(MAX(F132,F140)/F131,0)</f>
        <v>0.22580645161290322</v>
      </c>
      <c r="G134" s="16">
        <f>IFERROR(MAX(G132,G140)/G131,0)</f>
        <v>0.20253164556962025</v>
      </c>
      <c r="H134" s="16">
        <f t="shared" si="182"/>
        <v>0.3125</v>
      </c>
      <c r="I134" s="16">
        <f>IFERROR(MAX(I132,I140)/I131,0)</f>
        <v>0.22105263157894736</v>
      </c>
      <c r="J134" s="16">
        <f t="shared" ref="J134:L134" si="183">IFERROR(MAX(J132,J140)/J131,0)</f>
        <v>0.38235294117647056</v>
      </c>
      <c r="K134" s="16">
        <f>IFERROR(MAX(K132,K140)/K131,0)</f>
        <v>0.26356589147286824</v>
      </c>
      <c r="L134" s="16">
        <f t="shared" si="183"/>
        <v>0.45833333333333331</v>
      </c>
      <c r="M134" s="16">
        <f>IFERROR(MAX(M132,M140)/M131,0)</f>
        <v>0.29411764705882354</v>
      </c>
      <c r="N134" s="16">
        <f t="shared" ref="N134:P134" si="184">IFERROR(MAX(N132,N140)/N131,0)</f>
        <v>0.2</v>
      </c>
      <c r="O134" s="16">
        <f>IFERROR(MAX(O132,O140)/O131,0)</f>
        <v>0.27868852459016391</v>
      </c>
      <c r="P134" s="16">
        <f t="shared" si="184"/>
        <v>0.28431372549019607</v>
      </c>
      <c r="Q134" s="16">
        <f>IFERROR(MAX(Q132,Q140)/Q131,0)</f>
        <v>0.28165374677002586</v>
      </c>
      <c r="R134" s="16">
        <f t="shared" ref="R134:T134" si="185">IFERROR(MAX(R132,R140)/R131,0)</f>
        <v>0.32786885245901637</v>
      </c>
      <c r="S134" s="16">
        <f>IFERROR(MAX(S132,S140)/S131,0)</f>
        <v>0.28794642857142855</v>
      </c>
      <c r="T134" s="16">
        <f t="shared" si="185"/>
        <v>0.24444444444444444</v>
      </c>
      <c r="U134" s="16">
        <f>IFERROR(MAX(U132,U140)/U131,0)</f>
        <v>0.28397565922920892</v>
      </c>
      <c r="V134" s="16">
        <f t="shared" ref="V134:X134" si="186">IFERROR(MAX(V132,V140)/V131,0)</f>
        <v>0.38461538461538464</v>
      </c>
      <c r="W134" s="16">
        <f>IFERROR(MAX(W132,W140)/W131,0)</f>
        <v>0.28901734104046245</v>
      </c>
      <c r="X134" s="16">
        <f t="shared" si="186"/>
        <v>0.38297872340425532</v>
      </c>
      <c r="Y134" s="16">
        <f>IFERROR(MAX(Y132,Y140)/Y131,0)</f>
        <v>0.30909090909090908</v>
      </c>
      <c r="Z134" s="16">
        <f t="shared" ref="Z134" si="187">IFERROR(MAX(Z132,Z140)/Z131,0)</f>
        <v>0.34591194968553457</v>
      </c>
      <c r="AA134" s="16">
        <f>IFERROR(MAX(AA132,AA140)/AA131,0)</f>
        <v>0.31623931623931623</v>
      </c>
    </row>
    <row r="135" spans="1:27" s="11" customFormat="1" ht="12.75" customHeight="1" x14ac:dyDescent="0.2">
      <c r="A135" s="34"/>
      <c r="E135" s="18"/>
      <c r="F135" s="18"/>
      <c r="G135" s="18"/>
      <c r="H135" s="18"/>
      <c r="I135" s="18"/>
      <c r="J135" s="18"/>
      <c r="K135" s="18"/>
      <c r="L135" s="18"/>
      <c r="M135" s="18"/>
      <c r="N135" s="18"/>
      <c r="O135" s="18"/>
      <c r="P135" s="18"/>
      <c r="Q135" s="18"/>
      <c r="R135" s="18"/>
      <c r="S135" s="18"/>
      <c r="T135" s="18"/>
      <c r="U135" s="18"/>
      <c r="V135" s="18"/>
      <c r="W135" s="18"/>
      <c r="X135" s="18"/>
      <c r="Y135" s="18"/>
      <c r="Z135" s="18"/>
      <c r="AA135" s="18"/>
    </row>
    <row r="136" spans="1:27" s="11" customFormat="1" ht="12.75" customHeight="1" x14ac:dyDescent="0.2">
      <c r="A136" s="34"/>
      <c r="B136" s="13" t="s">
        <v>58</v>
      </c>
      <c r="C136" s="13"/>
      <c r="D136" s="13"/>
      <c r="E136" s="19">
        <v>3</v>
      </c>
      <c r="F136" s="20">
        <f t="shared" ref="F136" si="188">G136-E136</f>
        <v>0</v>
      </c>
      <c r="G136" s="19">
        <v>3</v>
      </c>
      <c r="H136" s="20">
        <f t="shared" ref="H136" si="189">I136-G136</f>
        <v>0</v>
      </c>
      <c r="I136" s="19">
        <v>3</v>
      </c>
      <c r="J136" s="20">
        <f t="shared" ref="J136" si="190">K136-I136</f>
        <v>1</v>
      </c>
      <c r="K136" s="19">
        <v>4</v>
      </c>
      <c r="L136" s="20">
        <f t="shared" ref="L136" si="191">M136-K136</f>
        <v>0</v>
      </c>
      <c r="M136" s="19">
        <v>4</v>
      </c>
      <c r="N136" s="20">
        <f t="shared" ref="N136" si="192">O136-M136</f>
        <v>1</v>
      </c>
      <c r="O136" s="19">
        <v>5</v>
      </c>
      <c r="P136" s="20">
        <f t="shared" ref="P136" si="193">Q136-O136</f>
        <v>3</v>
      </c>
      <c r="Q136" s="19">
        <v>8</v>
      </c>
      <c r="R136" s="20">
        <f t="shared" ref="R136" si="194">S136-Q136</f>
        <v>1</v>
      </c>
      <c r="S136" s="19">
        <v>9</v>
      </c>
      <c r="T136" s="20">
        <f t="shared" ref="T136" si="195">U136-S136</f>
        <v>0</v>
      </c>
      <c r="U136" s="19">
        <v>9</v>
      </c>
      <c r="V136" s="20">
        <f t="shared" ref="V136" si="196">W136-U136</f>
        <v>0</v>
      </c>
      <c r="W136" s="19">
        <v>9</v>
      </c>
      <c r="X136" s="20">
        <f t="shared" ref="X136" si="197">Y136-W136</f>
        <v>1</v>
      </c>
      <c r="Y136" s="19">
        <v>10</v>
      </c>
      <c r="Z136" s="20">
        <f t="shared" ref="Z136" si="198">AA136-Y136</f>
        <v>1</v>
      </c>
      <c r="AA136" s="19">
        <v>11</v>
      </c>
    </row>
    <row r="137" spans="1:27" s="11" customFormat="1" ht="12.75" customHeight="1" x14ac:dyDescent="0.2">
      <c r="A137" s="34"/>
      <c r="B137" s="13" t="s">
        <v>57</v>
      </c>
      <c r="C137" s="13"/>
      <c r="D137" s="13"/>
      <c r="E137" s="19">
        <v>0</v>
      </c>
      <c r="F137" s="20">
        <f>G137-E137</f>
        <v>0</v>
      </c>
      <c r="G137" s="19">
        <v>0</v>
      </c>
      <c r="H137" s="20">
        <f>I137-G137</f>
        <v>0</v>
      </c>
      <c r="I137" s="19">
        <v>0</v>
      </c>
      <c r="J137" s="20">
        <f>K137-I137</f>
        <v>0</v>
      </c>
      <c r="K137" s="19">
        <v>0</v>
      </c>
      <c r="L137" s="20">
        <f>M137-K137</f>
        <v>0</v>
      </c>
      <c r="M137" s="19">
        <v>0</v>
      </c>
      <c r="N137" s="20">
        <f>O137-M137</f>
        <v>0</v>
      </c>
      <c r="O137" s="19">
        <v>0</v>
      </c>
      <c r="P137" s="20">
        <f>Q137-O137</f>
        <v>0</v>
      </c>
      <c r="Q137" s="19">
        <v>0</v>
      </c>
      <c r="R137" s="20">
        <f>S137-Q137</f>
        <v>0</v>
      </c>
      <c r="S137" s="19">
        <v>0</v>
      </c>
      <c r="T137" s="20">
        <f>U137-S137</f>
        <v>0</v>
      </c>
      <c r="U137" s="19">
        <v>0</v>
      </c>
      <c r="V137" s="20">
        <f>W137-U137</f>
        <v>0</v>
      </c>
      <c r="W137" s="19">
        <v>0</v>
      </c>
      <c r="X137" s="20">
        <f>Y137-W137</f>
        <v>0</v>
      </c>
      <c r="Y137" s="19">
        <v>0</v>
      </c>
      <c r="Z137" s="20">
        <f>AA137-Y137</f>
        <v>0</v>
      </c>
      <c r="AA137" s="19">
        <v>0</v>
      </c>
    </row>
    <row r="138" spans="1:27" s="11" customFormat="1" ht="12.75" customHeight="1" x14ac:dyDescent="0.2">
      <c r="A138" s="34"/>
      <c r="E138" s="18"/>
      <c r="F138" s="18"/>
      <c r="G138" s="18"/>
      <c r="H138" s="18"/>
      <c r="I138" s="18"/>
      <c r="J138" s="18"/>
      <c r="K138" s="18"/>
      <c r="L138" s="18"/>
      <c r="M138" s="18"/>
      <c r="N138" s="18"/>
      <c r="O138" s="18"/>
      <c r="P138" s="18"/>
      <c r="Q138" s="18"/>
      <c r="R138" s="18"/>
      <c r="S138" s="18"/>
      <c r="T138" s="18"/>
      <c r="U138" s="18"/>
      <c r="V138" s="18"/>
      <c r="W138" s="18"/>
      <c r="X138" s="18"/>
      <c r="Y138" s="18"/>
      <c r="Z138" s="18"/>
      <c r="AA138" s="18"/>
    </row>
    <row r="139" spans="1:27" s="11" customFormat="1" ht="12.75" customHeight="1" x14ac:dyDescent="0.2">
      <c r="A139" s="34"/>
      <c r="E139" s="19">
        <v>1</v>
      </c>
      <c r="F139" s="20">
        <f>G139-E139</f>
        <v>0</v>
      </c>
      <c r="G139" s="19">
        <v>1</v>
      </c>
      <c r="H139" s="20">
        <f>I139-G139</f>
        <v>0</v>
      </c>
      <c r="I139" s="19">
        <v>1</v>
      </c>
      <c r="J139" s="20">
        <f>K139-I139</f>
        <v>1</v>
      </c>
      <c r="K139" s="19">
        <v>2</v>
      </c>
      <c r="L139" s="20">
        <f>M139-K139</f>
        <v>1</v>
      </c>
      <c r="M139" s="19">
        <v>3</v>
      </c>
      <c r="N139" s="20">
        <f>O139-M139</f>
        <v>1</v>
      </c>
      <c r="O139" s="19">
        <v>4</v>
      </c>
      <c r="P139" s="20">
        <f>Q139-O139</f>
        <v>3</v>
      </c>
      <c r="Q139" s="19">
        <v>7</v>
      </c>
      <c r="R139" s="20">
        <f>S139-Q139</f>
        <v>1</v>
      </c>
      <c r="S139" s="19">
        <v>8</v>
      </c>
      <c r="T139" s="20">
        <f>U139-S139</f>
        <v>0</v>
      </c>
      <c r="U139" s="19">
        <v>8</v>
      </c>
      <c r="V139" s="20">
        <f>W139-U139</f>
        <v>1</v>
      </c>
      <c r="W139" s="19">
        <v>9</v>
      </c>
      <c r="X139" s="20">
        <f>Y139-W139</f>
        <v>21</v>
      </c>
      <c r="Y139" s="19">
        <v>30</v>
      </c>
      <c r="Z139" s="20">
        <f>AA139-Y139</f>
        <v>5</v>
      </c>
      <c r="AA139" s="19">
        <v>35</v>
      </c>
    </row>
    <row r="140" spans="1:27" s="11" customFormat="1" ht="12.75" customHeight="1" x14ac:dyDescent="0.2">
      <c r="A140" s="34"/>
      <c r="B140" s="13" t="s">
        <v>59</v>
      </c>
      <c r="C140" s="13"/>
      <c r="D140" s="13"/>
      <c r="E140" s="20">
        <f>E132+E139</f>
        <v>9</v>
      </c>
      <c r="F140" s="20">
        <f>G140-E140</f>
        <v>7</v>
      </c>
      <c r="G140" s="20">
        <f>G132+G139</f>
        <v>16</v>
      </c>
      <c r="H140" s="20">
        <f>I140-G140</f>
        <v>5</v>
      </c>
      <c r="I140" s="20">
        <f>I132+I139</f>
        <v>21</v>
      </c>
      <c r="J140" s="20">
        <f>K140-I140</f>
        <v>13</v>
      </c>
      <c r="K140" s="20">
        <f>K132+K139</f>
        <v>34</v>
      </c>
      <c r="L140" s="20">
        <f>M140-K140</f>
        <v>11</v>
      </c>
      <c r="M140" s="20">
        <f>M132+M139</f>
        <v>45</v>
      </c>
      <c r="N140" s="20">
        <f>O140-M140</f>
        <v>6</v>
      </c>
      <c r="O140" s="20">
        <f>O132+O139</f>
        <v>51</v>
      </c>
      <c r="P140" s="20">
        <f>Q140-O140</f>
        <v>58</v>
      </c>
      <c r="Q140" s="20">
        <f>Q132+Q139</f>
        <v>109</v>
      </c>
      <c r="R140" s="20">
        <f>S140-Q140</f>
        <v>20</v>
      </c>
      <c r="S140" s="20">
        <f>S132+S139</f>
        <v>129</v>
      </c>
      <c r="T140" s="20">
        <f>U140-S140</f>
        <v>11</v>
      </c>
      <c r="U140" s="20">
        <f>U132+U139</f>
        <v>140</v>
      </c>
      <c r="V140" s="20">
        <f>W140-U140</f>
        <v>10</v>
      </c>
      <c r="W140" s="20">
        <f>W132+W139</f>
        <v>150</v>
      </c>
      <c r="X140" s="20">
        <f>Y140-W140</f>
        <v>54</v>
      </c>
      <c r="Y140" s="20">
        <f>Y132+Y139</f>
        <v>204</v>
      </c>
      <c r="Z140" s="20">
        <f>AA140-Y140</f>
        <v>55</v>
      </c>
      <c r="AA140" s="20">
        <f>AA132+AA139</f>
        <v>259</v>
      </c>
    </row>
    <row r="141" spans="1:27" s="11" customFormat="1" ht="12.75" customHeight="1" x14ac:dyDescent="0.2">
      <c r="A141" s="34"/>
      <c r="E141" s="21"/>
      <c r="F141" s="18"/>
      <c r="G141" s="21"/>
      <c r="H141" s="18"/>
      <c r="I141" s="21"/>
      <c r="J141" s="18"/>
      <c r="K141" s="21"/>
      <c r="L141" s="18"/>
      <c r="M141" s="21"/>
      <c r="N141" s="18"/>
      <c r="O141" s="21"/>
      <c r="P141" s="18"/>
      <c r="Q141" s="21"/>
      <c r="R141" s="18"/>
      <c r="S141" s="21"/>
      <c r="T141" s="18"/>
      <c r="U141" s="21"/>
      <c r="V141" s="18"/>
      <c r="W141" s="21"/>
      <c r="X141" s="18"/>
      <c r="Y141" s="21"/>
      <c r="Z141" s="18"/>
      <c r="AA141" s="21"/>
    </row>
    <row r="142" spans="1:27" ht="12.75" customHeight="1" x14ac:dyDescent="0.2">
      <c r="B142" s="13" t="s">
        <v>63</v>
      </c>
      <c r="C142" s="13"/>
      <c r="D142" s="13"/>
      <c r="E142" s="21"/>
      <c r="F142" s="18"/>
      <c r="G142" s="21"/>
      <c r="H142" s="18"/>
      <c r="I142" s="21"/>
      <c r="J142" s="18"/>
      <c r="K142" s="21"/>
      <c r="L142" s="18"/>
      <c r="M142" s="21"/>
      <c r="N142" s="18"/>
      <c r="O142" s="21"/>
      <c r="P142" s="18"/>
      <c r="Q142" s="21"/>
      <c r="R142" s="18"/>
      <c r="S142" s="21"/>
      <c r="T142" s="18"/>
      <c r="U142" s="21"/>
      <c r="V142" s="18"/>
      <c r="W142" s="21"/>
      <c r="X142" s="18"/>
      <c r="Y142" s="21"/>
      <c r="Z142" s="18"/>
      <c r="AA142" s="21"/>
    </row>
    <row r="143" spans="1:27" s="11" customFormat="1" ht="12.75" customHeight="1" x14ac:dyDescent="0.2">
      <c r="A143" s="34"/>
      <c r="B143" s="13" t="s">
        <v>56</v>
      </c>
      <c r="C143" s="13"/>
      <c r="D143" s="13"/>
      <c r="E143" s="19">
        <v>16</v>
      </c>
      <c r="F143" s="18"/>
      <c r="G143" s="19">
        <v>16</v>
      </c>
      <c r="H143" s="18"/>
      <c r="I143" s="19">
        <v>16</v>
      </c>
      <c r="J143" s="18"/>
      <c r="K143" s="19">
        <v>14</v>
      </c>
      <c r="L143" s="18"/>
      <c r="M143" s="19">
        <v>13</v>
      </c>
      <c r="N143" s="18"/>
      <c r="O143" s="19">
        <v>10</v>
      </c>
      <c r="P143" s="18"/>
      <c r="Q143" s="24">
        <v>7</v>
      </c>
      <c r="R143" s="18"/>
      <c r="S143" s="19">
        <v>22</v>
      </c>
      <c r="T143" s="18"/>
      <c r="U143" s="19">
        <v>24</v>
      </c>
      <c r="V143" s="18"/>
      <c r="W143" s="19">
        <v>24</v>
      </c>
      <c r="X143" s="18"/>
      <c r="Y143" s="21"/>
      <c r="Z143" s="18"/>
      <c r="AA143" s="21"/>
    </row>
    <row r="144" spans="1:27" s="11" customFormat="1" ht="12.75" customHeight="1" x14ac:dyDescent="0.2">
      <c r="A144" s="34"/>
      <c r="B144" s="13" t="s">
        <v>16</v>
      </c>
      <c r="C144" s="13"/>
      <c r="D144" s="13"/>
      <c r="E144" s="19">
        <v>0</v>
      </c>
      <c r="F144" s="18"/>
      <c r="G144" s="19">
        <v>0</v>
      </c>
      <c r="H144" s="18"/>
      <c r="I144" s="19">
        <v>0</v>
      </c>
      <c r="J144" s="18"/>
      <c r="K144" s="19">
        <v>0</v>
      </c>
      <c r="L144" s="18"/>
      <c r="M144" s="19">
        <v>0</v>
      </c>
      <c r="N144" s="18"/>
      <c r="O144" s="19">
        <v>0</v>
      </c>
      <c r="P144" s="18"/>
      <c r="Q144" s="19">
        <v>0</v>
      </c>
      <c r="R144" s="18"/>
      <c r="S144" s="19">
        <v>0</v>
      </c>
      <c r="T144" s="18"/>
      <c r="U144" s="19">
        <v>0</v>
      </c>
      <c r="V144" s="18"/>
      <c r="W144" s="19">
        <v>0</v>
      </c>
      <c r="X144" s="18"/>
      <c r="Y144" s="21"/>
      <c r="Z144" s="18"/>
      <c r="AA144" s="21"/>
    </row>
    <row r="145" spans="1:27" ht="12.75" customHeight="1" x14ac:dyDescent="0.2">
      <c r="S145" s="11"/>
      <c r="Y145" s="21"/>
      <c r="Z145" s="18"/>
      <c r="AA145" s="21"/>
    </row>
    <row r="147" spans="1:27" s="34" customFormat="1" ht="12.75" customHeight="1" x14ac:dyDescent="0.2">
      <c r="C147" s="33"/>
      <c r="D147" s="30" t="s">
        <v>317</v>
      </c>
      <c r="E147" s="29">
        <v>44723</v>
      </c>
      <c r="F147" s="30" t="s">
        <v>317</v>
      </c>
      <c r="G147" s="31">
        <f>E147+1</f>
        <v>44724</v>
      </c>
      <c r="H147" s="30"/>
      <c r="I147" s="31">
        <f>G147+1</f>
        <v>44725</v>
      </c>
      <c r="J147" s="30"/>
      <c r="K147" s="31">
        <f>I147+1</f>
        <v>44726</v>
      </c>
      <c r="L147" s="30"/>
      <c r="M147" s="31">
        <f>K147+1</f>
        <v>44727</v>
      </c>
      <c r="N147" s="30"/>
      <c r="O147" s="31">
        <f>M147+1</f>
        <v>44728</v>
      </c>
      <c r="P147" s="30" t="s">
        <v>313</v>
      </c>
      <c r="Q147" s="31">
        <f>O147+1</f>
        <v>44729</v>
      </c>
      <c r="R147" s="30"/>
      <c r="S147" s="31">
        <f>Q147+1</f>
        <v>44730</v>
      </c>
      <c r="T147" s="30"/>
      <c r="U147" s="31">
        <f>S147+1</f>
        <v>44731</v>
      </c>
      <c r="V147" s="30"/>
      <c r="W147" s="31">
        <f>U147+1</f>
        <v>44732</v>
      </c>
      <c r="X147" s="30"/>
      <c r="Y147" s="31"/>
    </row>
    <row r="148" spans="1:27" s="32" customFormat="1" ht="12.75" customHeight="1" x14ac:dyDescent="0.2">
      <c r="B148" s="40" t="s">
        <v>314</v>
      </c>
      <c r="D148" s="27" t="s">
        <v>312</v>
      </c>
      <c r="E148" s="38">
        <v>1</v>
      </c>
      <c r="F148" s="27" t="s">
        <v>312</v>
      </c>
      <c r="G148" s="39">
        <f>E148+1</f>
        <v>2</v>
      </c>
      <c r="H148" s="27"/>
      <c r="I148" s="39">
        <f>G148+1</f>
        <v>3</v>
      </c>
      <c r="J148" s="27"/>
      <c r="K148" s="39">
        <f>I148+1</f>
        <v>4</v>
      </c>
      <c r="L148" s="27"/>
      <c r="M148" s="39">
        <f>K148+1</f>
        <v>5</v>
      </c>
      <c r="N148" s="27"/>
      <c r="O148" s="39">
        <f>M148+1</f>
        <v>6</v>
      </c>
      <c r="P148" s="27" t="s">
        <v>315</v>
      </c>
      <c r="Q148" s="39">
        <f>O148+1</f>
        <v>7</v>
      </c>
      <c r="R148" s="27"/>
      <c r="S148" s="39">
        <f>Q148+1</f>
        <v>8</v>
      </c>
      <c r="T148" s="27"/>
      <c r="U148" s="39">
        <f>S148+1</f>
        <v>9</v>
      </c>
      <c r="V148" s="27"/>
      <c r="W148" s="39">
        <f>U148+1</f>
        <v>10</v>
      </c>
      <c r="X148" s="27"/>
      <c r="Y148" s="37" t="s">
        <v>66</v>
      </c>
      <c r="Z148" s="27"/>
      <c r="AA148" s="37" t="s">
        <v>315</v>
      </c>
    </row>
    <row r="149" spans="1:27" s="11" customFormat="1" ht="12.75" customHeight="1" x14ac:dyDescent="0.2">
      <c r="A149" s="34"/>
      <c r="B149" s="13" t="s">
        <v>12</v>
      </c>
      <c r="C149" s="13"/>
      <c r="D149" s="13"/>
      <c r="E149" s="19">
        <v>21</v>
      </c>
      <c r="F149" s="20">
        <f t="shared" ref="F149:F151" si="199">G149-E149</f>
        <v>21</v>
      </c>
      <c r="G149" s="19">
        <v>42</v>
      </c>
      <c r="H149" s="20">
        <f t="shared" ref="H149:H151" si="200">I149-G149</f>
        <v>16</v>
      </c>
      <c r="I149" s="19">
        <v>58</v>
      </c>
      <c r="J149" s="20">
        <f t="shared" ref="J149:J151" si="201">K149-I149</f>
        <v>30</v>
      </c>
      <c r="K149" s="19">
        <v>88</v>
      </c>
      <c r="L149" s="20">
        <f t="shared" ref="L149:L151" si="202">M149-K149</f>
        <v>22</v>
      </c>
      <c r="M149" s="19">
        <v>110</v>
      </c>
      <c r="N149" s="20">
        <f t="shared" ref="N149:N151" si="203">O149-M149</f>
        <v>17</v>
      </c>
      <c r="O149" s="19">
        <v>127</v>
      </c>
      <c r="P149" s="20">
        <f t="shared" ref="P149:P151" si="204">Q149-O149</f>
        <v>61</v>
      </c>
      <c r="Q149" s="19">
        <v>188</v>
      </c>
      <c r="R149" s="20">
        <f t="shared" ref="R149:R151" si="205">S149-Q149</f>
        <v>53</v>
      </c>
      <c r="S149" s="19">
        <v>241</v>
      </c>
      <c r="T149" s="20">
        <f t="shared" ref="T149:T151" si="206">U149-S149</f>
        <v>23</v>
      </c>
      <c r="U149" s="19">
        <v>264</v>
      </c>
      <c r="V149" s="20">
        <f t="shared" ref="V149:V151" si="207">W149-U149</f>
        <v>12</v>
      </c>
      <c r="W149" s="19">
        <v>276</v>
      </c>
      <c r="X149" s="20">
        <f t="shared" ref="X149:X151" si="208">Y149-W149</f>
        <v>143</v>
      </c>
      <c r="Y149" s="19">
        <v>419</v>
      </c>
      <c r="Z149" s="20">
        <f t="shared" ref="Z149:Z151" si="209">AA149-Y149</f>
        <v>2</v>
      </c>
      <c r="AA149" s="19">
        <v>421</v>
      </c>
    </row>
    <row r="150" spans="1:27" s="11" customFormat="1" ht="12.75" customHeight="1" x14ac:dyDescent="0.2">
      <c r="A150" s="34"/>
      <c r="B150" s="13" t="s">
        <v>13</v>
      </c>
      <c r="C150" s="13"/>
      <c r="D150" s="13"/>
      <c r="E150" s="19">
        <v>8</v>
      </c>
      <c r="F150" s="20">
        <f t="shared" si="199"/>
        <v>4</v>
      </c>
      <c r="G150" s="19">
        <v>12</v>
      </c>
      <c r="H150" s="20">
        <f t="shared" si="200"/>
        <v>6</v>
      </c>
      <c r="I150" s="19">
        <v>18</v>
      </c>
      <c r="J150" s="20">
        <f t="shared" si="201"/>
        <v>7</v>
      </c>
      <c r="K150" s="19">
        <v>25</v>
      </c>
      <c r="L150" s="20">
        <f t="shared" si="202"/>
        <v>8</v>
      </c>
      <c r="M150" s="19">
        <v>33</v>
      </c>
      <c r="N150" s="20">
        <f t="shared" si="203"/>
        <v>1</v>
      </c>
      <c r="O150" s="19">
        <v>34</v>
      </c>
      <c r="P150" s="20">
        <f t="shared" si="204"/>
        <v>14</v>
      </c>
      <c r="Q150" s="19">
        <v>48</v>
      </c>
      <c r="R150" s="20">
        <f t="shared" si="205"/>
        <v>17</v>
      </c>
      <c r="S150" s="19">
        <v>65</v>
      </c>
      <c r="T150" s="20">
        <f t="shared" si="206"/>
        <v>7</v>
      </c>
      <c r="U150" s="19">
        <v>72</v>
      </c>
      <c r="V150" s="20">
        <f t="shared" si="207"/>
        <v>6</v>
      </c>
      <c r="W150" s="19">
        <v>78</v>
      </c>
      <c r="X150" s="20">
        <f t="shared" si="208"/>
        <v>27</v>
      </c>
      <c r="Y150" s="19">
        <v>105</v>
      </c>
      <c r="Z150" s="20">
        <f t="shared" si="209"/>
        <v>2</v>
      </c>
      <c r="AA150" s="19">
        <v>107</v>
      </c>
    </row>
    <row r="151" spans="1:27" s="11" customFormat="1" ht="12.75" customHeight="1" x14ac:dyDescent="0.2">
      <c r="A151" s="34"/>
      <c r="B151" s="13" t="s">
        <v>119</v>
      </c>
      <c r="C151" s="13"/>
      <c r="D151" s="13"/>
      <c r="E151" s="19">
        <v>2</v>
      </c>
      <c r="F151" s="20">
        <f t="shared" si="199"/>
        <v>1</v>
      </c>
      <c r="G151" s="19">
        <v>3</v>
      </c>
      <c r="H151" s="20">
        <f t="shared" si="200"/>
        <v>0</v>
      </c>
      <c r="I151" s="19">
        <v>3</v>
      </c>
      <c r="J151" s="20">
        <f t="shared" si="201"/>
        <v>0</v>
      </c>
      <c r="K151" s="19">
        <v>3</v>
      </c>
      <c r="L151" s="20">
        <f t="shared" si="202"/>
        <v>0</v>
      </c>
      <c r="M151" s="19">
        <v>3</v>
      </c>
      <c r="N151" s="20">
        <f t="shared" si="203"/>
        <v>0</v>
      </c>
      <c r="O151" s="19">
        <v>3</v>
      </c>
      <c r="P151" s="20">
        <f t="shared" si="204"/>
        <v>0</v>
      </c>
      <c r="Q151" s="19">
        <v>3</v>
      </c>
      <c r="R151" s="20">
        <f t="shared" si="205"/>
        <v>0</v>
      </c>
      <c r="S151" s="19">
        <v>3</v>
      </c>
      <c r="T151" s="20">
        <f t="shared" si="206"/>
        <v>0</v>
      </c>
      <c r="U151" s="19">
        <v>3</v>
      </c>
      <c r="V151" s="20">
        <f t="shared" si="207"/>
        <v>1</v>
      </c>
      <c r="W151" s="19">
        <v>4</v>
      </c>
      <c r="X151" s="20">
        <f t="shared" si="208"/>
        <v>2</v>
      </c>
      <c r="Y151" s="19">
        <v>6</v>
      </c>
      <c r="Z151" s="20">
        <f t="shared" si="209"/>
        <v>0</v>
      </c>
      <c r="AA151" s="19">
        <v>6</v>
      </c>
    </row>
    <row r="152" spans="1:27" s="11" customFormat="1" ht="12.75" customHeight="1" x14ac:dyDescent="0.2">
      <c r="A152" s="34"/>
      <c r="E152" s="16">
        <f>IFERROR(MAX(E150,E158)/E149,0)</f>
        <v>0.38095238095238093</v>
      </c>
      <c r="F152" s="16">
        <f t="shared" ref="F152:H152" si="210">IFERROR(MAX(F150,F158)/F149,0)</f>
        <v>0.23809523809523808</v>
      </c>
      <c r="G152" s="16">
        <f>IFERROR(MAX(G150,G158)/G149,0)</f>
        <v>0.30952380952380953</v>
      </c>
      <c r="H152" s="16">
        <f t="shared" si="210"/>
        <v>0.375</v>
      </c>
      <c r="I152" s="16">
        <f>IFERROR(MAX(I150,I158)/I149,0)</f>
        <v>0.32758620689655171</v>
      </c>
      <c r="J152" s="16">
        <f t="shared" ref="J152:L152" si="211">IFERROR(MAX(J150,J158)/J149,0)</f>
        <v>0.26666666666666666</v>
      </c>
      <c r="K152" s="16">
        <f>IFERROR(MAX(K150,K158)/K149,0)</f>
        <v>0.30681818181818182</v>
      </c>
      <c r="L152" s="16">
        <f t="shared" si="211"/>
        <v>0.40909090909090912</v>
      </c>
      <c r="M152" s="16">
        <f>IFERROR(MAX(M150,M158)/M149,0)</f>
        <v>0.32727272727272727</v>
      </c>
      <c r="N152" s="16">
        <f t="shared" ref="N152:P152" si="212">IFERROR(MAX(N150,N158)/N149,0)</f>
        <v>0.11764705882352941</v>
      </c>
      <c r="O152" s="16">
        <f>IFERROR(MAX(O150,O158)/O149,0)</f>
        <v>0.29921259842519687</v>
      </c>
      <c r="P152" s="16">
        <f t="shared" si="212"/>
        <v>0.26229508196721313</v>
      </c>
      <c r="Q152" s="16">
        <f>IFERROR(MAX(Q150,Q158)/Q149,0)</f>
        <v>0.28723404255319152</v>
      </c>
      <c r="R152" s="16">
        <f t="shared" ref="R152:T152" si="213">IFERROR(MAX(R150,R158)/R149,0)</f>
        <v>0.33962264150943394</v>
      </c>
      <c r="S152" s="16">
        <f>IFERROR(MAX(S150,S158)/S149,0)</f>
        <v>0.29875518672199169</v>
      </c>
      <c r="T152" s="16">
        <f t="shared" si="213"/>
        <v>0.34782608695652173</v>
      </c>
      <c r="U152" s="16">
        <f>IFERROR(MAX(U150,U158)/U149,0)</f>
        <v>0.30303030303030304</v>
      </c>
      <c r="V152" s="16">
        <f t="shared" ref="V152:X152" si="214">IFERROR(MAX(V150,V158)/V149,0)</f>
        <v>0.58333333333333337</v>
      </c>
      <c r="W152" s="16">
        <f>IFERROR(MAX(W150,W158)/W149,0)</f>
        <v>0.31521739130434784</v>
      </c>
      <c r="X152" s="16">
        <f t="shared" si="214"/>
        <v>0.30069930069930068</v>
      </c>
      <c r="Y152" s="16">
        <f>IFERROR(MAX(Y150,Y158)/Y149,0)</f>
        <v>0.31026252983293556</v>
      </c>
      <c r="Z152" s="16">
        <f t="shared" ref="Z152" si="215">IFERROR(MAX(Z150,Z158)/Z149,0)</f>
        <v>1</v>
      </c>
      <c r="AA152" s="16">
        <f>IFERROR(MAX(AA150,AA158)/AA149,0)</f>
        <v>0.31353919239904987</v>
      </c>
    </row>
    <row r="153" spans="1:27" s="11" customFormat="1" ht="12.75" customHeight="1" x14ac:dyDescent="0.2">
      <c r="A153" s="34"/>
      <c r="E153" s="18"/>
      <c r="F153" s="18"/>
      <c r="G153" s="18"/>
      <c r="H153" s="18"/>
      <c r="I153" s="18"/>
      <c r="J153" s="18"/>
      <c r="K153" s="18"/>
      <c r="L153" s="18"/>
      <c r="M153" s="18"/>
      <c r="N153" s="18"/>
      <c r="O153" s="18"/>
      <c r="P153" s="18"/>
      <c r="Q153" s="18"/>
      <c r="R153" s="18"/>
      <c r="S153" s="18"/>
      <c r="T153" s="18"/>
      <c r="U153" s="18"/>
      <c r="V153" s="18"/>
      <c r="W153" s="18"/>
      <c r="X153" s="18"/>
      <c r="Y153" s="18"/>
      <c r="Z153" s="18"/>
      <c r="AA153" s="18"/>
    </row>
    <row r="154" spans="1:27" s="11" customFormat="1" ht="12.75" customHeight="1" x14ac:dyDescent="0.2">
      <c r="A154" s="34"/>
      <c r="B154" s="13" t="s">
        <v>58</v>
      </c>
      <c r="C154" s="13"/>
      <c r="D154" s="13"/>
      <c r="E154" s="19">
        <v>1</v>
      </c>
      <c r="F154" s="20">
        <f t="shared" ref="F154" si="216">G154-E154</f>
        <v>1</v>
      </c>
      <c r="G154" s="19">
        <v>2</v>
      </c>
      <c r="H154" s="20">
        <f t="shared" ref="H154" si="217">I154-G154</f>
        <v>0</v>
      </c>
      <c r="I154" s="19">
        <v>2</v>
      </c>
      <c r="J154" s="20">
        <f t="shared" ref="J154" si="218">K154-I154</f>
        <v>1</v>
      </c>
      <c r="K154" s="19">
        <v>3</v>
      </c>
      <c r="L154" s="20">
        <f t="shared" ref="L154" si="219">M154-K154</f>
        <v>0</v>
      </c>
      <c r="M154" s="19">
        <v>3</v>
      </c>
      <c r="N154" s="20">
        <f t="shared" ref="N154" si="220">O154-M154</f>
        <v>0</v>
      </c>
      <c r="O154" s="19">
        <v>3</v>
      </c>
      <c r="P154" s="20">
        <f t="shared" ref="P154" si="221">Q154-O154</f>
        <v>0</v>
      </c>
      <c r="Q154" s="19">
        <v>3</v>
      </c>
      <c r="R154" s="20">
        <f t="shared" ref="R154" si="222">S154-Q154</f>
        <v>0</v>
      </c>
      <c r="S154" s="19">
        <v>3</v>
      </c>
      <c r="T154" s="20">
        <f t="shared" ref="T154" si="223">U154-S154</f>
        <v>0</v>
      </c>
      <c r="U154" s="19">
        <v>3</v>
      </c>
      <c r="V154" s="20">
        <f t="shared" ref="V154" si="224">W154-U154</f>
        <v>0</v>
      </c>
      <c r="W154" s="19">
        <v>3</v>
      </c>
      <c r="X154" s="20">
        <f t="shared" ref="X154" si="225">Y154-W154</f>
        <v>2</v>
      </c>
      <c r="Y154" s="19">
        <v>5</v>
      </c>
      <c r="Z154" s="20">
        <f t="shared" ref="Z154" si="226">AA154-Y154</f>
        <v>0</v>
      </c>
      <c r="AA154" s="19">
        <v>5</v>
      </c>
    </row>
    <row r="155" spans="1:27" s="11" customFormat="1" ht="12.75" customHeight="1" x14ac:dyDescent="0.2">
      <c r="A155" s="34"/>
      <c r="B155" s="13" t="s">
        <v>57</v>
      </c>
      <c r="C155" s="13"/>
      <c r="D155" s="13"/>
      <c r="E155" s="19">
        <v>0</v>
      </c>
      <c r="F155" s="20">
        <f>G155-E155</f>
        <v>0</v>
      </c>
      <c r="G155" s="19">
        <v>0</v>
      </c>
      <c r="H155" s="20">
        <f>I155-G155</f>
        <v>0</v>
      </c>
      <c r="I155" s="19">
        <v>0</v>
      </c>
      <c r="J155" s="20">
        <f>K155-I155</f>
        <v>0</v>
      </c>
      <c r="K155" s="19">
        <v>0</v>
      </c>
      <c r="L155" s="20">
        <f>M155-K155</f>
        <v>0</v>
      </c>
      <c r="M155" s="19">
        <v>0</v>
      </c>
      <c r="N155" s="20">
        <f>O155-M155</f>
        <v>0</v>
      </c>
      <c r="O155" s="19">
        <v>0</v>
      </c>
      <c r="P155" s="20">
        <f>Q155-O155</f>
        <v>0</v>
      </c>
      <c r="Q155" s="19">
        <v>0</v>
      </c>
      <c r="R155" s="20">
        <f>S155-Q155</f>
        <v>0</v>
      </c>
      <c r="S155" s="19">
        <v>0</v>
      </c>
      <c r="T155" s="20">
        <f>U155-S155</f>
        <v>0</v>
      </c>
      <c r="U155" s="19">
        <v>0</v>
      </c>
      <c r="V155" s="20">
        <f>W155-U155</f>
        <v>0</v>
      </c>
      <c r="W155" s="19">
        <v>0</v>
      </c>
      <c r="X155" s="20">
        <f>Y155-W155</f>
        <v>0</v>
      </c>
      <c r="Y155" s="19">
        <v>0</v>
      </c>
      <c r="Z155" s="20">
        <f>AA155-Y155</f>
        <v>0</v>
      </c>
      <c r="AA155" s="19">
        <v>0</v>
      </c>
    </row>
    <row r="156" spans="1:27" s="11" customFormat="1" ht="12.75" customHeight="1" x14ac:dyDescent="0.2">
      <c r="A156" s="34"/>
      <c r="E156" s="18"/>
      <c r="F156" s="18"/>
      <c r="G156" s="18"/>
      <c r="H156" s="18"/>
      <c r="I156" s="18"/>
      <c r="J156" s="18"/>
      <c r="K156" s="18"/>
      <c r="L156" s="18"/>
      <c r="M156" s="18"/>
      <c r="N156" s="18"/>
      <c r="O156" s="18"/>
      <c r="P156" s="18"/>
      <c r="Q156" s="18"/>
      <c r="R156" s="18"/>
      <c r="S156" s="18"/>
      <c r="T156" s="18"/>
      <c r="U156" s="18"/>
      <c r="V156" s="18"/>
      <c r="W156" s="18"/>
      <c r="X156" s="18"/>
      <c r="Y156" s="18"/>
      <c r="Z156" s="18"/>
      <c r="AA156" s="18"/>
    </row>
    <row r="157" spans="1:27" s="11" customFormat="1" ht="12.75" customHeight="1" x14ac:dyDescent="0.2">
      <c r="A157" s="34"/>
      <c r="E157" s="19">
        <v>0</v>
      </c>
      <c r="F157" s="20">
        <f>G157-E157</f>
        <v>1</v>
      </c>
      <c r="G157" s="19">
        <v>1</v>
      </c>
      <c r="H157" s="20">
        <f>I157-G157</f>
        <v>0</v>
      </c>
      <c r="I157" s="19">
        <v>1</v>
      </c>
      <c r="J157" s="20">
        <f>K157-I157</f>
        <v>1</v>
      </c>
      <c r="K157" s="19">
        <v>2</v>
      </c>
      <c r="L157" s="20">
        <f>M157-K157</f>
        <v>1</v>
      </c>
      <c r="M157" s="19">
        <v>3</v>
      </c>
      <c r="N157" s="20">
        <f>O157-M157</f>
        <v>1</v>
      </c>
      <c r="O157" s="19">
        <v>4</v>
      </c>
      <c r="P157" s="20">
        <f>Q157-O157</f>
        <v>2</v>
      </c>
      <c r="Q157" s="19">
        <v>6</v>
      </c>
      <c r="R157" s="20">
        <f>S157-Q157</f>
        <v>1</v>
      </c>
      <c r="S157" s="19">
        <v>7</v>
      </c>
      <c r="T157" s="20">
        <f>U157-S157</f>
        <v>1</v>
      </c>
      <c r="U157" s="19">
        <v>8</v>
      </c>
      <c r="V157" s="20">
        <f>W157-U157</f>
        <v>1</v>
      </c>
      <c r="W157" s="19">
        <v>9</v>
      </c>
      <c r="X157" s="20">
        <f>Y157-W157</f>
        <v>16</v>
      </c>
      <c r="Y157" s="19">
        <v>25</v>
      </c>
      <c r="Z157" s="20">
        <f>AA157-Y157</f>
        <v>0</v>
      </c>
      <c r="AA157" s="19">
        <v>25</v>
      </c>
    </row>
    <row r="158" spans="1:27" s="11" customFormat="1" ht="12.75" customHeight="1" x14ac:dyDescent="0.2">
      <c r="A158" s="34"/>
      <c r="B158" s="13" t="s">
        <v>59</v>
      </c>
      <c r="C158" s="13"/>
      <c r="D158" s="13"/>
      <c r="E158" s="20">
        <f>E150+E157</f>
        <v>8</v>
      </c>
      <c r="F158" s="20">
        <f>G158-E158</f>
        <v>5</v>
      </c>
      <c r="G158" s="20">
        <f>G150+G157</f>
        <v>13</v>
      </c>
      <c r="H158" s="20">
        <f>I158-G158</f>
        <v>6</v>
      </c>
      <c r="I158" s="20">
        <f>I150+I157</f>
        <v>19</v>
      </c>
      <c r="J158" s="20">
        <f>K158-I158</f>
        <v>8</v>
      </c>
      <c r="K158" s="20">
        <f>K150+K157</f>
        <v>27</v>
      </c>
      <c r="L158" s="20">
        <f>M158-K158</f>
        <v>9</v>
      </c>
      <c r="M158" s="20">
        <f>M150+M157</f>
        <v>36</v>
      </c>
      <c r="N158" s="20">
        <f>O158-M158</f>
        <v>2</v>
      </c>
      <c r="O158" s="20">
        <f>O150+O157</f>
        <v>38</v>
      </c>
      <c r="P158" s="20">
        <f>Q158-O158</f>
        <v>16</v>
      </c>
      <c r="Q158" s="20">
        <f>Q150+Q157</f>
        <v>54</v>
      </c>
      <c r="R158" s="20">
        <f>S158-Q158</f>
        <v>18</v>
      </c>
      <c r="S158" s="20">
        <f>S150+S157</f>
        <v>72</v>
      </c>
      <c r="T158" s="20">
        <f>U158-S158</f>
        <v>8</v>
      </c>
      <c r="U158" s="20">
        <f>U150+U157</f>
        <v>80</v>
      </c>
      <c r="V158" s="20">
        <f>W158-U158</f>
        <v>7</v>
      </c>
      <c r="W158" s="20">
        <f>W150+W157</f>
        <v>87</v>
      </c>
      <c r="X158" s="20">
        <f>Y158-W158</f>
        <v>43</v>
      </c>
      <c r="Y158" s="20">
        <f>Y150+Y157</f>
        <v>130</v>
      </c>
      <c r="Z158" s="20">
        <f>AA158-Y158</f>
        <v>2</v>
      </c>
      <c r="AA158" s="20">
        <f>AA150+AA157</f>
        <v>132</v>
      </c>
    </row>
    <row r="159" spans="1:27" s="11" customFormat="1" ht="12.75" customHeight="1" x14ac:dyDescent="0.2">
      <c r="A159" s="34"/>
      <c r="E159" s="21"/>
      <c r="F159" s="18"/>
      <c r="G159" s="21"/>
      <c r="H159" s="18"/>
      <c r="I159" s="21"/>
      <c r="J159" s="18"/>
      <c r="K159" s="21"/>
      <c r="L159" s="18"/>
      <c r="M159" s="21"/>
      <c r="N159" s="18"/>
      <c r="O159" s="21"/>
      <c r="P159" s="18"/>
      <c r="Q159" s="21"/>
      <c r="R159" s="18"/>
      <c r="S159" s="21"/>
      <c r="T159" s="18"/>
      <c r="U159" s="21"/>
      <c r="V159" s="18"/>
      <c r="W159" s="21"/>
      <c r="X159" s="18"/>
      <c r="Y159" s="21"/>
    </row>
    <row r="160" spans="1:27" ht="12.75" customHeight="1" x14ac:dyDescent="0.2">
      <c r="B160" s="13" t="s">
        <v>63</v>
      </c>
      <c r="C160" s="13"/>
      <c r="D160" s="13"/>
      <c r="E160" s="21"/>
      <c r="F160" s="18"/>
      <c r="G160" s="21"/>
      <c r="H160" s="18"/>
      <c r="I160" s="21"/>
      <c r="J160" s="18"/>
      <c r="K160" s="21"/>
      <c r="L160" s="18"/>
      <c r="M160" s="21"/>
      <c r="N160" s="18"/>
      <c r="O160" s="21"/>
      <c r="P160" s="18"/>
      <c r="Q160" s="21"/>
      <c r="R160" s="18"/>
      <c r="S160" s="21"/>
      <c r="T160" s="18"/>
      <c r="U160" s="21"/>
      <c r="V160" s="18"/>
      <c r="W160" s="21"/>
      <c r="X160" s="18"/>
      <c r="Y160" s="21"/>
    </row>
    <row r="161" spans="1:29" s="11" customFormat="1" ht="12.75" customHeight="1" x14ac:dyDescent="0.2">
      <c r="A161" s="34"/>
      <c r="B161" s="13" t="s">
        <v>56</v>
      </c>
      <c r="C161" s="13"/>
      <c r="D161" s="13"/>
      <c r="E161" s="19">
        <v>25</v>
      </c>
      <c r="F161" s="18"/>
      <c r="G161" s="19">
        <v>25</v>
      </c>
      <c r="H161" s="18"/>
      <c r="I161" s="19">
        <v>25</v>
      </c>
      <c r="J161" s="18"/>
      <c r="K161" s="19">
        <v>18</v>
      </c>
      <c r="L161" s="18"/>
      <c r="M161" s="19">
        <v>18</v>
      </c>
      <c r="N161" s="18"/>
      <c r="O161" s="19">
        <v>18</v>
      </c>
      <c r="P161" s="18"/>
      <c r="Q161" s="19">
        <v>18</v>
      </c>
      <c r="R161" s="18"/>
      <c r="S161" s="19">
        <v>18</v>
      </c>
      <c r="T161" s="18"/>
      <c r="U161" s="19">
        <v>18</v>
      </c>
      <c r="V161" s="18"/>
      <c r="W161" s="19">
        <v>18</v>
      </c>
      <c r="X161" s="18"/>
      <c r="Y161" s="21"/>
    </row>
    <row r="162" spans="1:29" s="11" customFormat="1" ht="12.75" customHeight="1" x14ac:dyDescent="0.2">
      <c r="A162" s="34"/>
      <c r="B162" s="13" t="s">
        <v>16</v>
      </c>
      <c r="C162" s="13"/>
      <c r="D162" s="13"/>
      <c r="E162" s="19">
        <v>0</v>
      </c>
      <c r="F162" s="18"/>
      <c r="G162" s="19">
        <v>0</v>
      </c>
      <c r="H162" s="18"/>
      <c r="I162" s="19">
        <v>0</v>
      </c>
      <c r="J162" s="18"/>
      <c r="K162" s="19">
        <v>0</v>
      </c>
      <c r="L162" s="18"/>
      <c r="M162" s="19">
        <v>0</v>
      </c>
      <c r="N162" s="18"/>
      <c r="O162" s="19">
        <v>0</v>
      </c>
      <c r="P162" s="18"/>
      <c r="Q162" s="19">
        <v>0</v>
      </c>
      <c r="R162" s="18"/>
      <c r="S162" s="19">
        <v>0</v>
      </c>
      <c r="T162" s="18"/>
      <c r="U162" s="19">
        <v>0</v>
      </c>
      <c r="V162" s="18"/>
      <c r="W162" s="19">
        <v>0</v>
      </c>
      <c r="X162" s="18"/>
      <c r="Y162" s="21"/>
    </row>
    <row r="165" spans="1:29" s="34" customFormat="1" ht="12.75" customHeight="1" x14ac:dyDescent="0.2">
      <c r="C165" s="33"/>
      <c r="D165" s="30" t="s">
        <v>317</v>
      </c>
      <c r="E165" s="29">
        <v>44724</v>
      </c>
      <c r="F165" s="30" t="s">
        <v>317</v>
      </c>
      <c r="G165" s="31">
        <f>E165+1</f>
        <v>44725</v>
      </c>
      <c r="H165" s="30"/>
      <c r="I165" s="31">
        <f>G165+1</f>
        <v>44726</v>
      </c>
      <c r="J165" s="30"/>
      <c r="K165" s="31">
        <f>I165+1</f>
        <v>44727</v>
      </c>
      <c r="L165" s="30"/>
      <c r="M165" s="31">
        <f>K165+1</f>
        <v>44728</v>
      </c>
      <c r="N165" s="30"/>
      <c r="O165" s="31">
        <f>M165+1</f>
        <v>44729</v>
      </c>
      <c r="P165" s="30"/>
      <c r="Q165" s="31">
        <f>O165+1</f>
        <v>44730</v>
      </c>
      <c r="R165" s="30"/>
      <c r="S165" s="31">
        <f>Q165+1</f>
        <v>44731</v>
      </c>
      <c r="T165" s="30"/>
      <c r="U165" s="31">
        <f>S165+1</f>
        <v>44732</v>
      </c>
      <c r="V165" s="30"/>
      <c r="W165" s="31">
        <f>U165+1</f>
        <v>44733</v>
      </c>
      <c r="X165" s="30"/>
      <c r="Y165" s="31">
        <f>W165+1</f>
        <v>44734</v>
      </c>
      <c r="Z165" s="30"/>
      <c r="AA165" s="31"/>
    </row>
    <row r="166" spans="1:29" s="32" customFormat="1" ht="12.75" customHeight="1" x14ac:dyDescent="0.2">
      <c r="B166" s="40" t="s">
        <v>316</v>
      </c>
      <c r="D166" s="27" t="s">
        <v>312</v>
      </c>
      <c r="E166" s="38">
        <v>1</v>
      </c>
      <c r="F166" s="27" t="s">
        <v>312</v>
      </c>
      <c r="G166" s="39">
        <f>E166+1</f>
        <v>2</v>
      </c>
      <c r="H166" s="27"/>
      <c r="I166" s="39">
        <f>G166+1</f>
        <v>3</v>
      </c>
      <c r="J166" s="27"/>
      <c r="K166" s="39">
        <f>I166+1</f>
        <v>4</v>
      </c>
      <c r="L166" s="27"/>
      <c r="M166" s="39">
        <f>K166+1</f>
        <v>5</v>
      </c>
      <c r="N166" s="27"/>
      <c r="O166" s="39">
        <f>M166+1</f>
        <v>6</v>
      </c>
      <c r="P166" s="27"/>
      <c r="Q166" s="39">
        <f>O166+1</f>
        <v>7</v>
      </c>
      <c r="R166" s="27"/>
      <c r="S166" s="39">
        <f>Q166+1</f>
        <v>8</v>
      </c>
      <c r="T166" s="27"/>
      <c r="U166" s="39">
        <f>S166+1</f>
        <v>9</v>
      </c>
      <c r="V166" s="27"/>
      <c r="W166" s="39">
        <f>U166+1</f>
        <v>10</v>
      </c>
      <c r="X166" s="27"/>
      <c r="Y166" s="39">
        <f>W166+1</f>
        <v>11</v>
      </c>
      <c r="Z166" s="27"/>
      <c r="AA166" s="39" t="s">
        <v>359</v>
      </c>
      <c r="AB166" s="27"/>
      <c r="AC166" s="37" t="s">
        <v>315</v>
      </c>
    </row>
    <row r="167" spans="1:29" s="11" customFormat="1" ht="12.75" customHeight="1" x14ac:dyDescent="0.2">
      <c r="A167" s="34"/>
      <c r="B167" s="13" t="s">
        <v>12</v>
      </c>
      <c r="C167" s="13"/>
      <c r="D167" s="13"/>
      <c r="E167" s="19">
        <v>20</v>
      </c>
      <c r="F167" s="20">
        <f t="shared" ref="F167:F169" si="227">G167-E167</f>
        <v>11</v>
      </c>
      <c r="G167" s="19">
        <v>31</v>
      </c>
      <c r="H167" s="20">
        <f t="shared" ref="H167:H169" si="228">I167-G167</f>
        <v>25</v>
      </c>
      <c r="I167" s="19">
        <v>56</v>
      </c>
      <c r="J167" s="20">
        <f t="shared" ref="J167:J169" si="229">K167-I167</f>
        <v>17</v>
      </c>
      <c r="K167" s="19">
        <v>73</v>
      </c>
      <c r="L167" s="20">
        <f t="shared" ref="L167:L169" si="230">M167-K167</f>
        <v>113</v>
      </c>
      <c r="M167" s="19">
        <v>186</v>
      </c>
      <c r="N167" s="20">
        <f t="shared" ref="N167:N169" si="231">O167-M167</f>
        <v>139</v>
      </c>
      <c r="O167" s="19">
        <v>325</v>
      </c>
      <c r="P167" s="20">
        <f t="shared" ref="P167:P169" si="232">Q167-O167</f>
        <v>151</v>
      </c>
      <c r="Q167" s="19">
        <v>476</v>
      </c>
      <c r="R167" s="20">
        <f t="shared" ref="R167:R169" si="233">S167-Q167</f>
        <v>167</v>
      </c>
      <c r="S167" s="19">
        <v>643</v>
      </c>
      <c r="T167" s="20">
        <f t="shared" ref="T167:T169" si="234">U167-S167</f>
        <v>87</v>
      </c>
      <c r="U167" s="19">
        <v>730</v>
      </c>
      <c r="V167" s="20">
        <f t="shared" ref="V167:V169" si="235">W167-U167</f>
        <v>51</v>
      </c>
      <c r="W167" s="19">
        <v>781</v>
      </c>
      <c r="X167" s="20">
        <f t="shared" ref="X167:X169" si="236">Y167-W167</f>
        <v>21</v>
      </c>
      <c r="Y167" s="19">
        <v>802</v>
      </c>
      <c r="Z167" s="20">
        <f t="shared" ref="Z167:Z169" si="237">AA167-Y167</f>
        <v>111</v>
      </c>
      <c r="AA167" s="19">
        <v>913</v>
      </c>
      <c r="AB167" s="20">
        <f t="shared" ref="AB167:AB169" si="238">AC167-AA167</f>
        <v>448</v>
      </c>
      <c r="AC167" s="19">
        <v>1361</v>
      </c>
    </row>
    <row r="168" spans="1:29" s="11" customFormat="1" ht="12.75" customHeight="1" x14ac:dyDescent="0.2">
      <c r="A168" s="34"/>
      <c r="B168" s="13" t="s">
        <v>13</v>
      </c>
      <c r="C168" s="13"/>
      <c r="D168" s="13"/>
      <c r="E168" s="19">
        <v>3</v>
      </c>
      <c r="F168" s="20">
        <f t="shared" si="227"/>
        <v>2</v>
      </c>
      <c r="G168" s="19">
        <v>5</v>
      </c>
      <c r="H168" s="20">
        <f t="shared" si="228"/>
        <v>5</v>
      </c>
      <c r="I168" s="19">
        <v>10</v>
      </c>
      <c r="J168" s="20">
        <f t="shared" si="229"/>
        <v>4</v>
      </c>
      <c r="K168" s="19">
        <v>14</v>
      </c>
      <c r="L168" s="20">
        <f t="shared" si="230"/>
        <v>47</v>
      </c>
      <c r="M168" s="19">
        <v>61</v>
      </c>
      <c r="N168" s="20">
        <f t="shared" si="231"/>
        <v>52</v>
      </c>
      <c r="O168" s="19">
        <v>113</v>
      </c>
      <c r="P168" s="20">
        <f t="shared" si="232"/>
        <v>67</v>
      </c>
      <c r="Q168" s="19">
        <v>180</v>
      </c>
      <c r="R168" s="20">
        <f t="shared" si="233"/>
        <v>64</v>
      </c>
      <c r="S168" s="19">
        <v>244</v>
      </c>
      <c r="T168" s="20">
        <f t="shared" si="234"/>
        <v>31</v>
      </c>
      <c r="U168" s="19">
        <v>275</v>
      </c>
      <c r="V168" s="20">
        <f t="shared" si="235"/>
        <v>19</v>
      </c>
      <c r="W168" s="19">
        <v>294</v>
      </c>
      <c r="X168" s="20">
        <f t="shared" si="236"/>
        <v>10</v>
      </c>
      <c r="Y168" s="19">
        <v>304</v>
      </c>
      <c r="Z168" s="20">
        <f t="shared" si="237"/>
        <v>17</v>
      </c>
      <c r="AA168" s="19">
        <v>321</v>
      </c>
      <c r="AB168" s="20">
        <f t="shared" si="238"/>
        <v>104</v>
      </c>
      <c r="AC168" s="19">
        <v>425</v>
      </c>
    </row>
    <row r="169" spans="1:29" s="11" customFormat="1" ht="12.75" customHeight="1" x14ac:dyDescent="0.2">
      <c r="A169" s="34"/>
      <c r="B169" s="13" t="s">
        <v>119</v>
      </c>
      <c r="C169" s="13"/>
      <c r="D169" s="13"/>
      <c r="E169" s="19">
        <v>1</v>
      </c>
      <c r="F169" s="20">
        <f t="shared" si="227"/>
        <v>0</v>
      </c>
      <c r="G169" s="19">
        <v>1</v>
      </c>
      <c r="H169" s="20">
        <f t="shared" si="228"/>
        <v>0</v>
      </c>
      <c r="I169" s="19">
        <v>1</v>
      </c>
      <c r="J169" s="20">
        <f t="shared" si="229"/>
        <v>1</v>
      </c>
      <c r="K169" s="19">
        <v>2</v>
      </c>
      <c r="L169" s="20">
        <f t="shared" si="230"/>
        <v>3</v>
      </c>
      <c r="M169" s="19">
        <v>5</v>
      </c>
      <c r="N169" s="20">
        <f t="shared" si="231"/>
        <v>1</v>
      </c>
      <c r="O169" s="19">
        <v>6</v>
      </c>
      <c r="P169" s="20">
        <f t="shared" si="232"/>
        <v>0</v>
      </c>
      <c r="Q169" s="19">
        <v>6</v>
      </c>
      <c r="R169" s="20">
        <f t="shared" si="233"/>
        <v>1</v>
      </c>
      <c r="S169" s="19">
        <v>7</v>
      </c>
      <c r="T169" s="20">
        <f t="shared" si="234"/>
        <v>3</v>
      </c>
      <c r="U169" s="19">
        <v>10</v>
      </c>
      <c r="V169" s="20">
        <f t="shared" si="235"/>
        <v>1</v>
      </c>
      <c r="W169" s="19">
        <v>11</v>
      </c>
      <c r="X169" s="20">
        <f t="shared" si="236"/>
        <v>0</v>
      </c>
      <c r="Y169" s="19">
        <v>11</v>
      </c>
      <c r="Z169" s="20">
        <f t="shared" si="237"/>
        <v>2</v>
      </c>
      <c r="AA169" s="19">
        <v>13</v>
      </c>
      <c r="AB169" s="20">
        <f t="shared" si="238"/>
        <v>-1</v>
      </c>
      <c r="AC169" s="19">
        <v>12</v>
      </c>
    </row>
    <row r="170" spans="1:29" s="11" customFormat="1" ht="12.75" customHeight="1" x14ac:dyDescent="0.2">
      <c r="A170" s="34"/>
      <c r="E170" s="16">
        <f>IFERROR(MAX(E168,E176)/E167,0)</f>
        <v>0.2</v>
      </c>
      <c r="F170" s="16">
        <f t="shared" ref="F170:H170" si="239">IFERROR(MAX(F168,F176)/F167,0)</f>
        <v>0.18181818181818182</v>
      </c>
      <c r="G170" s="16">
        <f>IFERROR(MAX(G168,G176)/G167,0)</f>
        <v>0.19354838709677419</v>
      </c>
      <c r="H170" s="16">
        <f t="shared" si="239"/>
        <v>0.24</v>
      </c>
      <c r="I170" s="16">
        <f>IFERROR(MAX(I168,I176)/I167,0)</f>
        <v>0.21428571428571427</v>
      </c>
      <c r="J170" s="16">
        <f t="shared" ref="J170:L170" si="240">IFERROR(MAX(J168,J176)/J167,0)</f>
        <v>0.23529411764705882</v>
      </c>
      <c r="K170" s="16">
        <f>IFERROR(MAX(K168,K176)/K167,0)</f>
        <v>0.21917808219178081</v>
      </c>
      <c r="L170" s="16">
        <f t="shared" si="240"/>
        <v>0.41592920353982299</v>
      </c>
      <c r="M170" s="16">
        <f>IFERROR(MAX(M168,M176)/M167,0)</f>
        <v>0.33870967741935482</v>
      </c>
      <c r="N170" s="16">
        <f t="shared" ref="N170:P170" si="241">IFERROR(MAX(N168,N176)/N167,0)</f>
        <v>0.38848920863309355</v>
      </c>
      <c r="O170" s="16">
        <f>IFERROR(MAX(O168,O176)/O167,0)</f>
        <v>0.36</v>
      </c>
      <c r="P170" s="16">
        <f t="shared" si="241"/>
        <v>0.47019867549668876</v>
      </c>
      <c r="Q170" s="16">
        <f>IFERROR(MAX(Q168,Q176)/Q167,0)</f>
        <v>0.3949579831932773</v>
      </c>
      <c r="R170" s="16">
        <f t="shared" ref="R170:T170" si="242">IFERROR(MAX(R168,R176)/R167,0)</f>
        <v>0.40119760479041916</v>
      </c>
      <c r="S170" s="16">
        <f>IFERROR(MAX(S168,S176)/S167,0)</f>
        <v>0.39657853810264387</v>
      </c>
      <c r="T170" s="16">
        <f t="shared" si="242"/>
        <v>0.40229885057471265</v>
      </c>
      <c r="U170" s="16">
        <f>IFERROR(MAX(U168,U176)/U167,0)</f>
        <v>0.39726027397260272</v>
      </c>
      <c r="V170" s="16">
        <f t="shared" ref="V170:X170" si="243">IFERROR(MAX(V168,V176)/V167,0)</f>
        <v>0.39215686274509803</v>
      </c>
      <c r="W170" s="16">
        <f>IFERROR(MAX(W168,W176)/W167,0)</f>
        <v>0.39692701664532648</v>
      </c>
      <c r="X170" s="16">
        <f t="shared" si="243"/>
        <v>0.66666666666666663</v>
      </c>
      <c r="Y170" s="16">
        <f>IFERROR(MAX(Y168,Y176)/Y167,0)</f>
        <v>0.40399002493765584</v>
      </c>
      <c r="Z170" s="16">
        <f t="shared" ref="Z170" si="244">IFERROR(MAX(Z168,Z176)/Z167,0)</f>
        <v>0.36936936936936937</v>
      </c>
      <c r="AA170" s="16">
        <f>IFERROR(MAX(AA168,AA176)/AA167,0)</f>
        <v>0.39978094194961666</v>
      </c>
      <c r="AB170" s="16">
        <f t="shared" ref="AB170" si="245">IFERROR(MAX(AB168,AB176)/AB167,0)</f>
        <v>0.23214285714285715</v>
      </c>
      <c r="AC170" s="16">
        <f>IFERROR(MAX(AC168,AC176)/AC167,0)</f>
        <v>0.34459955914768553</v>
      </c>
    </row>
    <row r="171" spans="1:29" s="11" customFormat="1" ht="12.75" customHeight="1" x14ac:dyDescent="0.2">
      <c r="A171" s="34"/>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row>
    <row r="172" spans="1:29" s="11" customFormat="1" ht="12.75" customHeight="1" x14ac:dyDescent="0.2">
      <c r="A172" s="34"/>
      <c r="B172" s="13" t="s">
        <v>58</v>
      </c>
      <c r="C172" s="13"/>
      <c r="D172" s="13"/>
      <c r="E172" s="19">
        <v>1</v>
      </c>
      <c r="F172" s="20">
        <f t="shared" ref="F172" si="246">G172-E172</f>
        <v>1</v>
      </c>
      <c r="G172" s="19">
        <v>2</v>
      </c>
      <c r="H172" s="20">
        <f t="shared" ref="H172" si="247">I172-G172</f>
        <v>2</v>
      </c>
      <c r="I172" s="19">
        <v>4</v>
      </c>
      <c r="J172" s="20">
        <f t="shared" ref="J172" si="248">K172-I172</f>
        <v>0</v>
      </c>
      <c r="K172" s="19">
        <v>4</v>
      </c>
      <c r="L172" s="20">
        <f t="shared" ref="L172" si="249">M172-K172</f>
        <v>8</v>
      </c>
      <c r="M172" s="19">
        <v>12</v>
      </c>
      <c r="N172" s="20">
        <f t="shared" ref="N172" si="250">O172-M172</f>
        <v>4</v>
      </c>
      <c r="O172" s="19">
        <v>16</v>
      </c>
      <c r="P172" s="20">
        <f t="shared" ref="P172" si="251">Q172-O172</f>
        <v>0</v>
      </c>
      <c r="Q172" s="19">
        <v>16</v>
      </c>
      <c r="R172" s="20">
        <f t="shared" ref="R172" si="252">S172-Q172</f>
        <v>3</v>
      </c>
      <c r="S172" s="19">
        <v>19</v>
      </c>
      <c r="T172" s="20">
        <f t="shared" ref="T172" si="253">U172-S172</f>
        <v>2</v>
      </c>
      <c r="U172" s="19">
        <v>21</v>
      </c>
      <c r="V172" s="20">
        <f t="shared" ref="V172" si="254">W172-U172</f>
        <v>2</v>
      </c>
      <c r="W172" s="19">
        <v>23</v>
      </c>
      <c r="X172" s="20">
        <f t="shared" ref="X172" si="255">Y172-W172</f>
        <v>0</v>
      </c>
      <c r="Y172" s="19">
        <v>23</v>
      </c>
      <c r="Z172" s="20">
        <f t="shared" ref="Z172" si="256">AA172-Y172</f>
        <v>2</v>
      </c>
      <c r="AA172" s="19">
        <v>25</v>
      </c>
      <c r="AB172" s="20">
        <f t="shared" ref="AB172" si="257">AC172-AA172</f>
        <v>6</v>
      </c>
      <c r="AC172" s="19">
        <v>31</v>
      </c>
    </row>
    <row r="173" spans="1:29" s="11" customFormat="1" ht="12.75" customHeight="1" x14ac:dyDescent="0.2">
      <c r="A173" s="34"/>
      <c r="B173" s="13" t="s">
        <v>57</v>
      </c>
      <c r="C173" s="13"/>
      <c r="D173" s="13"/>
      <c r="E173" s="19">
        <v>0</v>
      </c>
      <c r="F173" s="20">
        <f>G173-E173</f>
        <v>0</v>
      </c>
      <c r="G173" s="19">
        <v>0</v>
      </c>
      <c r="H173" s="20">
        <f>I173-G173</f>
        <v>0</v>
      </c>
      <c r="I173" s="19">
        <v>0</v>
      </c>
      <c r="J173" s="20">
        <f>K173-I173</f>
        <v>0</v>
      </c>
      <c r="K173" s="19">
        <v>0</v>
      </c>
      <c r="L173" s="20">
        <f>M173-K173</f>
        <v>0</v>
      </c>
      <c r="M173" s="19">
        <v>0</v>
      </c>
      <c r="N173" s="20">
        <f>O173-M173</f>
        <v>0</v>
      </c>
      <c r="O173" s="19">
        <v>0</v>
      </c>
      <c r="P173" s="20">
        <f>Q173-O173</f>
        <v>0</v>
      </c>
      <c r="Q173" s="19">
        <v>0</v>
      </c>
      <c r="R173" s="20">
        <f>S173-Q173</f>
        <v>0</v>
      </c>
      <c r="S173" s="19">
        <v>0</v>
      </c>
      <c r="T173" s="20">
        <f>U173-S173</f>
        <v>0</v>
      </c>
      <c r="U173" s="19">
        <v>0</v>
      </c>
      <c r="V173" s="20">
        <f>W173-U173</f>
        <v>0</v>
      </c>
      <c r="W173" s="19">
        <v>0</v>
      </c>
      <c r="X173" s="20">
        <f>Y173-W173</f>
        <v>0</v>
      </c>
      <c r="Y173" s="19">
        <v>0</v>
      </c>
      <c r="Z173" s="20">
        <f>AA173-Y173</f>
        <v>0</v>
      </c>
      <c r="AA173" s="19">
        <v>0</v>
      </c>
      <c r="AB173" s="20">
        <f>AC173-AA173</f>
        <v>0</v>
      </c>
      <c r="AC173" s="19">
        <v>0</v>
      </c>
    </row>
    <row r="174" spans="1:29" s="11" customFormat="1" ht="12.75" customHeight="1" x14ac:dyDescent="0.2">
      <c r="A174" s="34"/>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row>
    <row r="175" spans="1:29" s="11" customFormat="1" ht="12.75" customHeight="1" x14ac:dyDescent="0.2">
      <c r="A175" s="34"/>
      <c r="E175" s="19">
        <v>1</v>
      </c>
      <c r="F175" s="20">
        <f>G175-E175</f>
        <v>0</v>
      </c>
      <c r="G175" s="19">
        <v>1</v>
      </c>
      <c r="H175" s="20">
        <f>I175-G175</f>
        <v>1</v>
      </c>
      <c r="I175" s="19">
        <v>2</v>
      </c>
      <c r="J175" s="20">
        <f>K175-I175</f>
        <v>0</v>
      </c>
      <c r="K175" s="19">
        <v>2</v>
      </c>
      <c r="L175" s="20">
        <f>M175-K175</f>
        <v>0</v>
      </c>
      <c r="M175" s="19">
        <v>2</v>
      </c>
      <c r="N175" s="20">
        <f>O175-M175</f>
        <v>2</v>
      </c>
      <c r="O175" s="19">
        <v>4</v>
      </c>
      <c r="P175" s="20">
        <f>Q175-O175</f>
        <v>4</v>
      </c>
      <c r="Q175" s="19">
        <v>8</v>
      </c>
      <c r="R175" s="20">
        <f>S175-Q175</f>
        <v>3</v>
      </c>
      <c r="S175" s="19">
        <v>11</v>
      </c>
      <c r="T175" s="20">
        <f>U175-S175</f>
        <v>4</v>
      </c>
      <c r="U175" s="19">
        <v>15</v>
      </c>
      <c r="V175" s="20">
        <f>W175-U175</f>
        <v>1</v>
      </c>
      <c r="W175" s="19">
        <v>16</v>
      </c>
      <c r="X175" s="20">
        <f>Y175-W175</f>
        <v>4</v>
      </c>
      <c r="Y175" s="19">
        <v>20</v>
      </c>
      <c r="Z175" s="20">
        <f>AA175-Y175</f>
        <v>24</v>
      </c>
      <c r="AA175" s="19">
        <v>44</v>
      </c>
      <c r="AB175" s="20">
        <f>AC175-AA175</f>
        <v>0</v>
      </c>
      <c r="AC175" s="19">
        <v>44</v>
      </c>
    </row>
    <row r="176" spans="1:29" s="11" customFormat="1" ht="12.75" customHeight="1" x14ac:dyDescent="0.2">
      <c r="A176" s="34"/>
      <c r="B176" s="13" t="s">
        <v>59</v>
      </c>
      <c r="C176" s="13"/>
      <c r="D176" s="13"/>
      <c r="E176" s="20">
        <f>E168+E175</f>
        <v>4</v>
      </c>
      <c r="F176" s="20">
        <f>G176-E176</f>
        <v>2</v>
      </c>
      <c r="G176" s="20">
        <f>G168+G175</f>
        <v>6</v>
      </c>
      <c r="H176" s="20">
        <f>I176-G176</f>
        <v>6</v>
      </c>
      <c r="I176" s="20">
        <f>I168+I175</f>
        <v>12</v>
      </c>
      <c r="J176" s="20">
        <f>K176-I176</f>
        <v>4</v>
      </c>
      <c r="K176" s="20">
        <f>K168+K175</f>
        <v>16</v>
      </c>
      <c r="L176" s="20">
        <f>M176-K176</f>
        <v>47</v>
      </c>
      <c r="M176" s="20">
        <f>M168+M175</f>
        <v>63</v>
      </c>
      <c r="N176" s="20">
        <f>O176-M176</f>
        <v>54</v>
      </c>
      <c r="O176" s="20">
        <f>O168+O175</f>
        <v>117</v>
      </c>
      <c r="P176" s="20">
        <f>Q176-O176</f>
        <v>71</v>
      </c>
      <c r="Q176" s="20">
        <f>Q168+Q175</f>
        <v>188</v>
      </c>
      <c r="R176" s="20">
        <f>S176-Q176</f>
        <v>67</v>
      </c>
      <c r="S176" s="20">
        <f>S168+S175</f>
        <v>255</v>
      </c>
      <c r="T176" s="20">
        <f>U176-S176</f>
        <v>35</v>
      </c>
      <c r="U176" s="20">
        <f>U168+U175</f>
        <v>290</v>
      </c>
      <c r="V176" s="20">
        <f>W176-U176</f>
        <v>20</v>
      </c>
      <c r="W176" s="20">
        <f>W168+W175</f>
        <v>310</v>
      </c>
      <c r="X176" s="20">
        <f>Y176-W176</f>
        <v>14</v>
      </c>
      <c r="Y176" s="20">
        <f>Y168+Y175</f>
        <v>324</v>
      </c>
      <c r="Z176" s="20">
        <f>AA176-Y176</f>
        <v>41</v>
      </c>
      <c r="AA176" s="20">
        <f>AA168+AA175</f>
        <v>365</v>
      </c>
      <c r="AB176" s="20">
        <f>AC176-AA176</f>
        <v>104</v>
      </c>
      <c r="AC176" s="20">
        <f>AC168+AC175</f>
        <v>469</v>
      </c>
    </row>
    <row r="177" spans="1:27" s="11" customFormat="1" ht="12.75" customHeight="1" x14ac:dyDescent="0.2">
      <c r="A177" s="34"/>
      <c r="E177" s="21"/>
      <c r="F177" s="18"/>
      <c r="G177" s="21"/>
      <c r="H177" s="18"/>
      <c r="I177" s="21"/>
      <c r="J177" s="18"/>
      <c r="K177" s="21"/>
      <c r="L177" s="18"/>
      <c r="M177" s="21"/>
      <c r="N177" s="18"/>
      <c r="O177" s="21"/>
      <c r="P177" s="18"/>
      <c r="Q177" s="21"/>
      <c r="R177" s="18"/>
      <c r="S177" s="21"/>
      <c r="T177" s="18"/>
      <c r="U177" s="21"/>
      <c r="V177" s="18"/>
      <c r="W177" s="21"/>
      <c r="X177" s="18"/>
      <c r="Y177" s="21"/>
      <c r="Z177" s="18"/>
      <c r="AA177" s="21"/>
    </row>
    <row r="178" spans="1:27" ht="12.75" customHeight="1" x14ac:dyDescent="0.2">
      <c r="B178" s="13" t="s">
        <v>63</v>
      </c>
      <c r="C178" s="13"/>
      <c r="D178" s="13"/>
      <c r="E178" s="21"/>
      <c r="F178" s="18"/>
      <c r="G178" s="21"/>
      <c r="H178" s="18"/>
      <c r="I178" s="21"/>
      <c r="J178" s="18"/>
      <c r="K178" s="21"/>
      <c r="L178" s="18"/>
      <c r="M178" s="21"/>
      <c r="N178" s="18"/>
      <c r="O178" s="21"/>
      <c r="P178" s="18"/>
      <c r="Q178" s="21"/>
      <c r="R178" s="18"/>
      <c r="S178" s="21"/>
      <c r="T178" s="18"/>
      <c r="U178" s="21"/>
      <c r="V178" s="18"/>
      <c r="W178" s="21"/>
      <c r="X178" s="18"/>
      <c r="Y178" s="21"/>
      <c r="Z178" s="18"/>
      <c r="AA178" s="21"/>
    </row>
    <row r="179" spans="1:27" s="11" customFormat="1" ht="12.75" customHeight="1" x14ac:dyDescent="0.2">
      <c r="A179" s="34"/>
      <c r="B179" s="13" t="s">
        <v>56</v>
      </c>
      <c r="C179" s="13"/>
      <c r="D179" s="13"/>
      <c r="E179" s="19">
        <v>55</v>
      </c>
      <c r="F179" s="18"/>
      <c r="G179" s="19">
        <v>25</v>
      </c>
      <c r="H179" s="18"/>
      <c r="I179" s="19">
        <v>12</v>
      </c>
      <c r="J179" s="18"/>
      <c r="K179" s="19">
        <v>11</v>
      </c>
      <c r="L179" s="18"/>
      <c r="M179" s="24">
        <v>5</v>
      </c>
      <c r="N179" s="18"/>
      <c r="O179" s="24">
        <v>4</v>
      </c>
      <c r="P179" s="18"/>
      <c r="Q179" s="24">
        <v>2</v>
      </c>
      <c r="R179" s="18"/>
      <c r="S179" s="24">
        <v>2</v>
      </c>
      <c r="T179" s="18"/>
      <c r="U179" s="24">
        <v>2</v>
      </c>
      <c r="V179" s="18"/>
      <c r="W179" s="24">
        <v>5</v>
      </c>
      <c r="X179" s="18"/>
      <c r="Y179" s="24">
        <v>7</v>
      </c>
      <c r="Z179" s="18"/>
      <c r="AA179" s="19">
        <v>0</v>
      </c>
    </row>
    <row r="180" spans="1:27" s="11" customFormat="1" ht="12.75" customHeight="1" x14ac:dyDescent="0.2">
      <c r="A180" s="34"/>
      <c r="B180" s="13" t="s">
        <v>16</v>
      </c>
      <c r="C180" s="13"/>
      <c r="D180" s="13"/>
      <c r="E180" s="19">
        <v>0</v>
      </c>
      <c r="F180" s="18"/>
      <c r="G180" s="19">
        <v>0</v>
      </c>
      <c r="H180" s="18"/>
      <c r="I180" s="19">
        <v>0</v>
      </c>
      <c r="J180" s="18"/>
      <c r="K180" s="19">
        <v>0</v>
      </c>
      <c r="L180" s="18"/>
      <c r="M180" s="19">
        <v>0</v>
      </c>
      <c r="N180" s="18"/>
      <c r="O180" s="19">
        <v>0</v>
      </c>
      <c r="P180" s="18"/>
      <c r="Q180" s="19">
        <v>0</v>
      </c>
      <c r="R180" s="18"/>
      <c r="S180" s="19">
        <v>0</v>
      </c>
      <c r="T180" s="18"/>
      <c r="U180" s="22">
        <v>3.16</v>
      </c>
      <c r="V180" s="18"/>
      <c r="W180" s="22">
        <v>3.16</v>
      </c>
      <c r="X180" s="18"/>
      <c r="Y180" s="22">
        <v>3.06</v>
      </c>
      <c r="Z180" s="18"/>
      <c r="AA180" s="22">
        <v>3.06</v>
      </c>
    </row>
    <row r="183" spans="1:27" s="34" customFormat="1" ht="12.75" customHeight="1" x14ac:dyDescent="0.2">
      <c r="C183" s="33"/>
      <c r="D183" s="30" t="s">
        <v>319</v>
      </c>
      <c r="E183" s="29">
        <v>44725</v>
      </c>
      <c r="F183" s="30"/>
      <c r="G183" s="31">
        <f>E183+1</f>
        <v>44726</v>
      </c>
      <c r="H183" s="30"/>
      <c r="I183" s="31">
        <f>G183+1</f>
        <v>44727</v>
      </c>
      <c r="J183" s="30"/>
      <c r="K183" s="31">
        <f>I183+1</f>
        <v>44728</v>
      </c>
      <c r="L183" s="30"/>
      <c r="M183" s="31">
        <f>K183+1</f>
        <v>44729</v>
      </c>
      <c r="N183" s="30"/>
      <c r="O183" s="31">
        <f>M183+1</f>
        <v>44730</v>
      </c>
      <c r="P183" s="30"/>
      <c r="Q183" s="31">
        <f>O183+1</f>
        <v>44731</v>
      </c>
      <c r="R183" s="30"/>
      <c r="S183" s="31">
        <f>Q183+1</f>
        <v>44732</v>
      </c>
      <c r="T183" s="30"/>
      <c r="U183" s="31">
        <f>S183+1</f>
        <v>44733</v>
      </c>
      <c r="V183" s="30"/>
      <c r="W183" s="31">
        <f>U183+1</f>
        <v>44734</v>
      </c>
      <c r="X183" s="30"/>
      <c r="Y183" s="65"/>
    </row>
    <row r="184" spans="1:27" s="32" customFormat="1" ht="12.75" customHeight="1" x14ac:dyDescent="0.2">
      <c r="B184" s="40" t="s">
        <v>318</v>
      </c>
      <c r="D184" s="27" t="s">
        <v>320</v>
      </c>
      <c r="E184" s="38">
        <v>1</v>
      </c>
      <c r="F184" s="27"/>
      <c r="G184" s="39">
        <f>E184+1</f>
        <v>2</v>
      </c>
      <c r="H184" s="27"/>
      <c r="I184" s="39">
        <f>G184+1</f>
        <v>3</v>
      </c>
      <c r="J184" s="27"/>
      <c r="K184" s="39">
        <f>I184+1</f>
        <v>4</v>
      </c>
      <c r="L184" s="27"/>
      <c r="M184" s="39">
        <f>K184+1</f>
        <v>5</v>
      </c>
      <c r="N184" s="27"/>
      <c r="O184" s="39">
        <f>M184+1</f>
        <v>6</v>
      </c>
      <c r="P184" s="27"/>
      <c r="Q184" s="39">
        <f>O184+1</f>
        <v>7</v>
      </c>
      <c r="R184" s="27"/>
      <c r="S184" s="39">
        <f>Q184+1</f>
        <v>8</v>
      </c>
      <c r="T184" s="27"/>
      <c r="U184" s="39">
        <f>S184+1</f>
        <v>9</v>
      </c>
      <c r="V184" s="27"/>
      <c r="W184" s="39">
        <f>U184+1</f>
        <v>10</v>
      </c>
      <c r="X184" s="36"/>
      <c r="Y184" s="37" t="s">
        <v>66</v>
      </c>
      <c r="Z184" s="36"/>
      <c r="AA184" s="37" t="s">
        <v>315</v>
      </c>
    </row>
    <row r="185" spans="1:27" s="11" customFormat="1" ht="12.75" customHeight="1" x14ac:dyDescent="0.2">
      <c r="A185" s="34"/>
      <c r="B185" s="13" t="s">
        <v>12</v>
      </c>
      <c r="C185" s="13"/>
      <c r="D185" s="13"/>
      <c r="E185" s="19">
        <v>39</v>
      </c>
      <c r="F185" s="20">
        <f t="shared" ref="F185:F187" si="258">G185-E185</f>
        <v>34</v>
      </c>
      <c r="G185" s="19">
        <v>73</v>
      </c>
      <c r="H185" s="20">
        <f t="shared" ref="H185:H187" si="259">I185-G185</f>
        <v>32</v>
      </c>
      <c r="I185" s="19">
        <v>105</v>
      </c>
      <c r="J185" s="20">
        <f t="shared" ref="J185:J187" si="260">K185-I185</f>
        <v>27</v>
      </c>
      <c r="K185" s="19">
        <v>132</v>
      </c>
      <c r="L185" s="20">
        <f t="shared" ref="L185:L187" si="261">M185-K185</f>
        <v>39</v>
      </c>
      <c r="M185" s="19">
        <v>171</v>
      </c>
      <c r="N185" s="20">
        <f t="shared" ref="N185:N187" si="262">O185-M185</f>
        <v>61</v>
      </c>
      <c r="O185" s="19">
        <v>232</v>
      </c>
      <c r="P185" s="20">
        <f t="shared" ref="P185:P187" si="263">Q185-O185</f>
        <v>46</v>
      </c>
      <c r="Q185" s="19">
        <v>278</v>
      </c>
      <c r="R185" s="20">
        <f t="shared" ref="R185:R187" si="264">S185-Q185</f>
        <v>28</v>
      </c>
      <c r="S185" s="19">
        <v>306</v>
      </c>
      <c r="T185" s="20">
        <f t="shared" ref="T185:T187" si="265">U185-S185</f>
        <v>23</v>
      </c>
      <c r="U185" s="19">
        <v>329</v>
      </c>
      <c r="V185" s="20">
        <f t="shared" ref="V185:V187" si="266">W185-U185</f>
        <v>0</v>
      </c>
      <c r="W185" s="19">
        <v>329</v>
      </c>
      <c r="X185" s="20">
        <f>Y185-W185</f>
        <v>133</v>
      </c>
      <c r="Y185" s="19">
        <v>462</v>
      </c>
      <c r="Z185" s="20">
        <f>AA185-Y185</f>
        <v>5</v>
      </c>
      <c r="AA185" s="19">
        <v>467</v>
      </c>
    </row>
    <row r="186" spans="1:27" s="11" customFormat="1" ht="12.75" customHeight="1" x14ac:dyDescent="0.2">
      <c r="A186" s="34"/>
      <c r="B186" s="13" t="s">
        <v>13</v>
      </c>
      <c r="C186" s="13"/>
      <c r="D186" s="13"/>
      <c r="E186" s="19">
        <v>6</v>
      </c>
      <c r="F186" s="20">
        <f t="shared" si="258"/>
        <v>4</v>
      </c>
      <c r="G186" s="19">
        <v>10</v>
      </c>
      <c r="H186" s="20">
        <f t="shared" si="259"/>
        <v>4</v>
      </c>
      <c r="I186" s="19">
        <v>14</v>
      </c>
      <c r="J186" s="20">
        <f t="shared" si="260"/>
        <v>5</v>
      </c>
      <c r="K186" s="19">
        <v>19</v>
      </c>
      <c r="L186" s="20">
        <f t="shared" si="261"/>
        <v>10</v>
      </c>
      <c r="M186" s="19">
        <v>29</v>
      </c>
      <c r="N186" s="20">
        <f t="shared" si="262"/>
        <v>21</v>
      </c>
      <c r="O186" s="19">
        <v>50</v>
      </c>
      <c r="P186" s="20">
        <f t="shared" si="263"/>
        <v>15</v>
      </c>
      <c r="Q186" s="19">
        <v>65</v>
      </c>
      <c r="R186" s="20">
        <f t="shared" si="264"/>
        <v>6</v>
      </c>
      <c r="S186" s="19">
        <v>71</v>
      </c>
      <c r="T186" s="20">
        <f t="shared" si="265"/>
        <v>6</v>
      </c>
      <c r="U186" s="19">
        <v>77</v>
      </c>
      <c r="V186" s="20">
        <f t="shared" si="266"/>
        <v>0</v>
      </c>
      <c r="W186" s="19">
        <v>77</v>
      </c>
      <c r="X186" s="20">
        <f>Y186-W186</f>
        <v>35</v>
      </c>
      <c r="Y186" s="19">
        <v>112</v>
      </c>
      <c r="Z186" s="20">
        <f>AA186-Y186</f>
        <v>3</v>
      </c>
      <c r="AA186" s="19">
        <v>115</v>
      </c>
    </row>
    <row r="187" spans="1:27" s="11" customFormat="1" ht="12.75" customHeight="1" x14ac:dyDescent="0.2">
      <c r="A187" s="34"/>
      <c r="B187" s="13" t="s">
        <v>119</v>
      </c>
      <c r="C187" s="13"/>
      <c r="D187" s="13"/>
      <c r="E187" s="19">
        <v>3</v>
      </c>
      <c r="F187" s="20">
        <f t="shared" si="258"/>
        <v>1</v>
      </c>
      <c r="G187" s="19">
        <v>4</v>
      </c>
      <c r="H187" s="20">
        <f t="shared" si="259"/>
        <v>0</v>
      </c>
      <c r="I187" s="19">
        <v>4</v>
      </c>
      <c r="J187" s="20">
        <f t="shared" si="260"/>
        <v>0</v>
      </c>
      <c r="K187" s="19">
        <v>4</v>
      </c>
      <c r="L187" s="20">
        <f t="shared" si="261"/>
        <v>0</v>
      </c>
      <c r="M187" s="19">
        <v>4</v>
      </c>
      <c r="N187" s="20">
        <f t="shared" si="262"/>
        <v>1</v>
      </c>
      <c r="O187" s="19">
        <v>5</v>
      </c>
      <c r="P187" s="20">
        <f t="shared" si="263"/>
        <v>0</v>
      </c>
      <c r="Q187" s="19">
        <v>5</v>
      </c>
      <c r="R187" s="20">
        <f t="shared" si="264"/>
        <v>0</v>
      </c>
      <c r="S187" s="19">
        <v>5</v>
      </c>
      <c r="T187" s="20">
        <f t="shared" si="265"/>
        <v>0</v>
      </c>
      <c r="U187" s="19">
        <v>5</v>
      </c>
      <c r="V187" s="20">
        <f t="shared" si="266"/>
        <v>0</v>
      </c>
      <c r="W187" s="19">
        <v>5</v>
      </c>
      <c r="X187" s="20">
        <f>Y187-W187</f>
        <v>2</v>
      </c>
      <c r="Y187" s="19">
        <v>7</v>
      </c>
      <c r="Z187" s="20">
        <f>AA187-Y187</f>
        <v>0</v>
      </c>
      <c r="AA187" s="19">
        <v>7</v>
      </c>
    </row>
    <row r="188" spans="1:27" s="11" customFormat="1" ht="12.75" customHeight="1" x14ac:dyDescent="0.2">
      <c r="A188" s="34"/>
      <c r="E188" s="16">
        <f>IFERROR(MAX(E186,E194)/E185,0)</f>
        <v>0.15384615384615385</v>
      </c>
      <c r="F188" s="16">
        <f t="shared" ref="F188:H188" si="267">IFERROR(MAX(F186,F194)/F185,0)</f>
        <v>0.11764705882352941</v>
      </c>
      <c r="G188" s="16">
        <f>IFERROR(MAX(G186,G194)/G185,0)</f>
        <v>0.13698630136986301</v>
      </c>
      <c r="H188" s="16">
        <f t="shared" si="267"/>
        <v>0.125</v>
      </c>
      <c r="I188" s="16">
        <f>IFERROR(MAX(I186,I194)/I185,0)</f>
        <v>0.13333333333333333</v>
      </c>
      <c r="J188" s="16">
        <f t="shared" ref="J188:L188" si="268">IFERROR(MAX(J186,J194)/J185,0)</f>
        <v>0.18518518518518517</v>
      </c>
      <c r="K188" s="16">
        <f>IFERROR(MAX(K186,K194)/K185,0)</f>
        <v>0.14393939393939395</v>
      </c>
      <c r="L188" s="16">
        <f t="shared" si="268"/>
        <v>0.25641025641025639</v>
      </c>
      <c r="M188" s="16">
        <f>IFERROR(MAX(M186,M194)/M185,0)</f>
        <v>0.16959064327485379</v>
      </c>
      <c r="N188" s="16">
        <f t="shared" ref="N188:P188" si="269">IFERROR(MAX(N186,N194)/N185,0)</f>
        <v>0.34426229508196721</v>
      </c>
      <c r="O188" s="16">
        <f>IFERROR(MAX(O186,O194)/O185,0)</f>
        <v>0.21551724137931033</v>
      </c>
      <c r="P188" s="16">
        <f t="shared" si="269"/>
        <v>0.32608695652173914</v>
      </c>
      <c r="Q188" s="16">
        <f>IFERROR(MAX(Q186,Q194)/Q185,0)</f>
        <v>0.23381294964028776</v>
      </c>
      <c r="R188" s="16">
        <f t="shared" ref="R188:T188" si="270">IFERROR(MAX(R186,R194)/R185,0)</f>
        <v>0.35714285714285715</v>
      </c>
      <c r="S188" s="16">
        <f>IFERROR(MAX(S186,S194)/S185,0)</f>
        <v>0.24509803921568626</v>
      </c>
      <c r="T188" s="16">
        <f t="shared" si="270"/>
        <v>0.34782608695652173</v>
      </c>
      <c r="U188" s="16">
        <f>IFERROR(MAX(U186,U194)/U185,0)</f>
        <v>0.25227963525835867</v>
      </c>
      <c r="V188" s="16">
        <f t="shared" ref="V188" si="271">IFERROR(MAX(V186,V194)/V185,0)</f>
        <v>0</v>
      </c>
      <c r="W188" s="16">
        <f>IFERROR(MAX(W186,W194)/W185,0)</f>
        <v>0.25227963525835867</v>
      </c>
      <c r="X188" s="16">
        <f t="shared" ref="X188:AA188" si="272">IFERROR(MAX(X186,X194)/X185,0)</f>
        <v>0.30827067669172931</v>
      </c>
      <c r="Y188" s="16">
        <f t="shared" si="272"/>
        <v>0.26839826839826841</v>
      </c>
      <c r="Z188" s="16">
        <f t="shared" si="272"/>
        <v>0.6</v>
      </c>
      <c r="AA188" s="16">
        <f t="shared" si="272"/>
        <v>0.27194860813704497</v>
      </c>
    </row>
    <row r="189" spans="1:27" s="11" customFormat="1" ht="12.75" customHeight="1" x14ac:dyDescent="0.2">
      <c r="A189" s="34"/>
      <c r="E189" s="18"/>
      <c r="F189" s="18"/>
      <c r="G189" s="18"/>
      <c r="H189" s="18"/>
      <c r="I189" s="18"/>
      <c r="J189" s="18"/>
      <c r="K189" s="18"/>
      <c r="L189" s="18"/>
      <c r="M189" s="18"/>
      <c r="N189" s="18"/>
      <c r="O189" s="18"/>
      <c r="P189" s="18"/>
      <c r="Q189" s="18"/>
      <c r="R189" s="18"/>
      <c r="S189" s="18"/>
      <c r="T189" s="18"/>
      <c r="U189" s="18"/>
      <c r="V189" s="18"/>
      <c r="W189" s="18"/>
      <c r="X189" s="18"/>
      <c r="Y189" s="18"/>
      <c r="Z189" s="18"/>
      <c r="AA189" s="18"/>
    </row>
    <row r="190" spans="1:27" s="11" customFormat="1" ht="12.75" customHeight="1" x14ac:dyDescent="0.2">
      <c r="A190" s="34"/>
      <c r="B190" s="13" t="s">
        <v>58</v>
      </c>
      <c r="C190" s="13"/>
      <c r="D190" s="13"/>
      <c r="E190" s="19">
        <v>1</v>
      </c>
      <c r="F190" s="20">
        <f t="shared" ref="F190" si="273">G190-E190</f>
        <v>1</v>
      </c>
      <c r="G190" s="19">
        <v>2</v>
      </c>
      <c r="H190" s="20">
        <f t="shared" ref="H190" si="274">I190-G190</f>
        <v>1</v>
      </c>
      <c r="I190" s="19">
        <v>3</v>
      </c>
      <c r="J190" s="20">
        <f t="shared" ref="J190" si="275">K190-I190</f>
        <v>0</v>
      </c>
      <c r="K190" s="19">
        <v>3</v>
      </c>
      <c r="L190" s="20">
        <f t="shared" ref="L190" si="276">M190-K190</f>
        <v>0</v>
      </c>
      <c r="M190" s="19">
        <v>3</v>
      </c>
      <c r="N190" s="20">
        <f t="shared" ref="N190" si="277">O190-M190</f>
        <v>0</v>
      </c>
      <c r="O190" s="19">
        <v>3</v>
      </c>
      <c r="P190" s="20">
        <f t="shared" ref="P190" si="278">Q190-O190</f>
        <v>0</v>
      </c>
      <c r="Q190" s="19">
        <v>3</v>
      </c>
      <c r="R190" s="20">
        <f t="shared" ref="R190" si="279">S190-Q190</f>
        <v>1</v>
      </c>
      <c r="S190" s="19">
        <v>4</v>
      </c>
      <c r="T190" s="20">
        <f t="shared" ref="T190" si="280">U190-S190</f>
        <v>0</v>
      </c>
      <c r="U190" s="19">
        <v>4</v>
      </c>
      <c r="V190" s="20">
        <f t="shared" ref="V190" si="281">W190-U190</f>
        <v>0</v>
      </c>
      <c r="W190" s="19">
        <v>4</v>
      </c>
      <c r="X190" s="20">
        <f>Y190-W190</f>
        <v>2</v>
      </c>
      <c r="Y190" s="19">
        <v>6</v>
      </c>
      <c r="Z190" s="20">
        <f>AA190-Y190</f>
        <v>0</v>
      </c>
      <c r="AA190" s="19">
        <v>6</v>
      </c>
    </row>
    <row r="191" spans="1:27" s="11" customFormat="1" ht="12.75" customHeight="1" x14ac:dyDescent="0.2">
      <c r="A191" s="34"/>
      <c r="B191" s="13" t="s">
        <v>57</v>
      </c>
      <c r="C191" s="13"/>
      <c r="D191" s="13"/>
      <c r="E191" s="19">
        <v>0</v>
      </c>
      <c r="F191" s="20">
        <f>G191-E191</f>
        <v>0</v>
      </c>
      <c r="G191" s="19">
        <v>0</v>
      </c>
      <c r="H191" s="20">
        <f>I191-G191</f>
        <v>0</v>
      </c>
      <c r="I191" s="19">
        <v>0</v>
      </c>
      <c r="J191" s="20">
        <f>K191-I191</f>
        <v>0</v>
      </c>
      <c r="K191" s="19">
        <v>0</v>
      </c>
      <c r="L191" s="20">
        <f>M191-K191</f>
        <v>0</v>
      </c>
      <c r="M191" s="19">
        <v>0</v>
      </c>
      <c r="N191" s="20">
        <f>O191-M191</f>
        <v>0</v>
      </c>
      <c r="O191" s="19">
        <v>0</v>
      </c>
      <c r="P191" s="20">
        <f>Q191-O191</f>
        <v>0</v>
      </c>
      <c r="Q191" s="19">
        <v>0</v>
      </c>
      <c r="R191" s="20">
        <f>S191-Q191</f>
        <v>0</v>
      </c>
      <c r="S191" s="19">
        <v>0</v>
      </c>
      <c r="T191" s="20">
        <f>U191-S191</f>
        <v>0</v>
      </c>
      <c r="U191" s="19">
        <v>0</v>
      </c>
      <c r="V191" s="20">
        <f>W191-U191</f>
        <v>0</v>
      </c>
      <c r="W191" s="19">
        <v>0</v>
      </c>
      <c r="X191" s="20">
        <f>Y191-W191</f>
        <v>0</v>
      </c>
      <c r="Y191" s="19">
        <v>0</v>
      </c>
      <c r="Z191" s="20">
        <f>AA191-Y191</f>
        <v>0</v>
      </c>
      <c r="AA191" s="19">
        <v>0</v>
      </c>
    </row>
    <row r="192" spans="1:27" s="11" customFormat="1" ht="12.75" customHeight="1" x14ac:dyDescent="0.2">
      <c r="A192" s="34"/>
      <c r="E192" s="18"/>
      <c r="F192" s="18"/>
      <c r="G192" s="18"/>
      <c r="H192" s="18"/>
      <c r="I192" s="18"/>
      <c r="J192" s="18"/>
      <c r="K192" s="18"/>
      <c r="L192" s="18"/>
      <c r="M192" s="18"/>
      <c r="N192" s="18"/>
      <c r="O192" s="18"/>
      <c r="P192" s="18"/>
      <c r="Q192" s="18"/>
      <c r="R192" s="18"/>
      <c r="S192" s="18"/>
      <c r="T192" s="18"/>
      <c r="U192" s="18"/>
      <c r="V192" s="18"/>
      <c r="W192" s="18"/>
      <c r="X192" s="18"/>
      <c r="Y192" s="18"/>
      <c r="Z192" s="18"/>
      <c r="AA192" s="18"/>
    </row>
    <row r="193" spans="1:27" s="11" customFormat="1" ht="12.75" customHeight="1" x14ac:dyDescent="0.2">
      <c r="A193" s="34"/>
      <c r="E193" s="19">
        <v>0</v>
      </c>
      <c r="F193" s="20">
        <f>G193-E193</f>
        <v>0</v>
      </c>
      <c r="G193" s="19">
        <v>0</v>
      </c>
      <c r="H193" s="20">
        <f>I193-G193</f>
        <v>0</v>
      </c>
      <c r="I193" s="19">
        <v>0</v>
      </c>
      <c r="J193" s="20">
        <f>K193-I193</f>
        <v>0</v>
      </c>
      <c r="K193" s="19">
        <v>0</v>
      </c>
      <c r="L193" s="20">
        <f>M193-K193</f>
        <v>0</v>
      </c>
      <c r="M193" s="19">
        <v>0</v>
      </c>
      <c r="N193" s="20">
        <f>O193-M193</f>
        <v>0</v>
      </c>
      <c r="O193" s="19">
        <v>0</v>
      </c>
      <c r="P193" s="20">
        <f>Q193-O193</f>
        <v>0</v>
      </c>
      <c r="Q193" s="19">
        <v>0</v>
      </c>
      <c r="R193" s="20">
        <f>S193-Q193</f>
        <v>4</v>
      </c>
      <c r="S193" s="19">
        <v>4</v>
      </c>
      <c r="T193" s="20">
        <f>U193-S193</f>
        <v>2</v>
      </c>
      <c r="U193" s="19">
        <v>6</v>
      </c>
      <c r="V193" s="20">
        <f>W193-U193</f>
        <v>0</v>
      </c>
      <c r="W193" s="19">
        <v>6</v>
      </c>
      <c r="X193" s="20">
        <f t="shared" ref="X193" si="282">Y193-W193</f>
        <v>6</v>
      </c>
      <c r="Y193" s="19">
        <v>12</v>
      </c>
      <c r="Z193" s="20">
        <f t="shared" ref="Z193" si="283">AA193-Y193</f>
        <v>0</v>
      </c>
      <c r="AA193" s="19">
        <v>12</v>
      </c>
    </row>
    <row r="194" spans="1:27" s="11" customFormat="1" ht="12.75" customHeight="1" x14ac:dyDescent="0.2">
      <c r="A194" s="34"/>
      <c r="B194" s="13" t="s">
        <v>59</v>
      </c>
      <c r="C194" s="13"/>
      <c r="D194" s="13"/>
      <c r="E194" s="20">
        <f>E186+E193</f>
        <v>6</v>
      </c>
      <c r="F194" s="20">
        <f>G194-E194</f>
        <v>4</v>
      </c>
      <c r="G194" s="20">
        <f>G186+G193</f>
        <v>10</v>
      </c>
      <c r="H194" s="20">
        <f>I194-G194</f>
        <v>4</v>
      </c>
      <c r="I194" s="20">
        <f>I186+I193</f>
        <v>14</v>
      </c>
      <c r="J194" s="20">
        <f>K194-I194</f>
        <v>5</v>
      </c>
      <c r="K194" s="20">
        <f>K186+K193</f>
        <v>19</v>
      </c>
      <c r="L194" s="20">
        <f>M194-K194</f>
        <v>10</v>
      </c>
      <c r="M194" s="20">
        <f>M186+M193</f>
        <v>29</v>
      </c>
      <c r="N194" s="20">
        <f>O194-M194</f>
        <v>21</v>
      </c>
      <c r="O194" s="20">
        <f>O186+O193</f>
        <v>50</v>
      </c>
      <c r="P194" s="20">
        <f>Q194-O194</f>
        <v>15</v>
      </c>
      <c r="Q194" s="20">
        <f>Q186+Q193</f>
        <v>65</v>
      </c>
      <c r="R194" s="20">
        <f>S194-Q194</f>
        <v>10</v>
      </c>
      <c r="S194" s="20">
        <f>S186+S193</f>
        <v>75</v>
      </c>
      <c r="T194" s="20">
        <f>U194-S194</f>
        <v>8</v>
      </c>
      <c r="U194" s="20">
        <f>U186+U193</f>
        <v>83</v>
      </c>
      <c r="V194" s="20">
        <f>W194-U194</f>
        <v>0</v>
      </c>
      <c r="W194" s="20">
        <f>W186+W193</f>
        <v>83</v>
      </c>
      <c r="X194" s="20">
        <f>Y194-W194</f>
        <v>41</v>
      </c>
      <c r="Y194" s="20">
        <f t="shared" ref="Y194" si="284">Y186+Y193</f>
        <v>124</v>
      </c>
      <c r="Z194" s="20">
        <f>AA194-Y194</f>
        <v>3</v>
      </c>
      <c r="AA194" s="20">
        <f t="shared" ref="AA194" si="285">AA186+AA193</f>
        <v>127</v>
      </c>
    </row>
    <row r="195" spans="1:27" s="11" customFormat="1" ht="12.75" customHeight="1" x14ac:dyDescent="0.2">
      <c r="A195" s="34"/>
      <c r="E195" s="21"/>
      <c r="F195" s="18"/>
      <c r="G195" s="21"/>
      <c r="H195" s="18"/>
      <c r="I195" s="21"/>
      <c r="J195" s="18"/>
      <c r="K195" s="21"/>
      <c r="L195" s="18"/>
      <c r="M195" s="21"/>
      <c r="N195" s="18"/>
      <c r="O195" s="21"/>
      <c r="P195" s="18"/>
      <c r="Q195" s="21"/>
      <c r="R195" s="18"/>
      <c r="S195" s="21"/>
      <c r="T195" s="18"/>
      <c r="U195" s="21"/>
      <c r="V195" s="18"/>
      <c r="W195" s="21"/>
      <c r="X195" s="18"/>
      <c r="Y195" s="21"/>
    </row>
    <row r="196" spans="1:27" ht="12.75" customHeight="1" x14ac:dyDescent="0.2">
      <c r="B196" s="13" t="s">
        <v>63</v>
      </c>
      <c r="C196" s="13"/>
      <c r="D196" s="13"/>
      <c r="E196" s="21"/>
      <c r="F196" s="18"/>
      <c r="G196" s="21"/>
      <c r="H196" s="18"/>
      <c r="I196" s="21"/>
      <c r="J196" s="18"/>
      <c r="K196" s="21"/>
      <c r="L196" s="18"/>
      <c r="M196" s="21"/>
      <c r="N196" s="18"/>
      <c r="O196" s="21"/>
      <c r="P196" s="18"/>
      <c r="Q196" s="21"/>
      <c r="R196" s="18"/>
      <c r="S196" s="21"/>
      <c r="T196" s="18"/>
      <c r="U196" s="21"/>
      <c r="V196" s="18"/>
      <c r="W196" s="21"/>
      <c r="X196" s="18"/>
      <c r="Y196" s="21"/>
    </row>
    <row r="197" spans="1:27" s="11" customFormat="1" ht="12.75" customHeight="1" x14ac:dyDescent="0.2">
      <c r="A197" s="34"/>
      <c r="B197" s="13" t="s">
        <v>56</v>
      </c>
      <c r="C197" s="13"/>
      <c r="D197" s="13"/>
      <c r="E197" s="19">
        <v>63</v>
      </c>
      <c r="F197" s="18"/>
      <c r="G197" s="19">
        <v>28</v>
      </c>
      <c r="H197" s="18"/>
      <c r="I197" s="19">
        <v>18</v>
      </c>
      <c r="J197" s="18"/>
      <c r="K197" s="19">
        <v>18</v>
      </c>
      <c r="L197" s="18"/>
      <c r="M197" s="19">
        <v>18</v>
      </c>
      <c r="N197" s="18"/>
      <c r="O197" s="19">
        <v>18</v>
      </c>
      <c r="P197" s="18"/>
      <c r="Q197" s="19">
        <v>18</v>
      </c>
      <c r="R197" s="18"/>
      <c r="S197" s="19">
        <v>14</v>
      </c>
      <c r="T197" s="18"/>
      <c r="U197" s="19">
        <v>14</v>
      </c>
      <c r="V197" s="18"/>
      <c r="W197" s="19">
        <v>14</v>
      </c>
      <c r="X197" s="18"/>
      <c r="Y197" s="18"/>
    </row>
    <row r="198" spans="1:27" s="11" customFormat="1" ht="12.75" customHeight="1" x14ac:dyDescent="0.2">
      <c r="A198" s="34"/>
      <c r="B198" s="13" t="s">
        <v>16</v>
      </c>
      <c r="C198" s="13"/>
      <c r="D198" s="13"/>
      <c r="E198" s="19">
        <v>0</v>
      </c>
      <c r="F198" s="18"/>
      <c r="G198" s="19">
        <v>0</v>
      </c>
      <c r="H198" s="18"/>
      <c r="I198" s="19">
        <v>0</v>
      </c>
      <c r="J198" s="18"/>
      <c r="K198" s="19">
        <v>0</v>
      </c>
      <c r="L198" s="18"/>
      <c r="M198" s="19">
        <v>0</v>
      </c>
      <c r="N198" s="18"/>
      <c r="O198" s="19">
        <v>0</v>
      </c>
      <c r="P198" s="18"/>
      <c r="Q198" s="19">
        <v>0</v>
      </c>
      <c r="R198" s="18"/>
      <c r="S198" s="19">
        <v>0</v>
      </c>
      <c r="T198" s="18"/>
      <c r="U198" s="19">
        <v>0</v>
      </c>
      <c r="V198" s="18"/>
      <c r="W198" s="19">
        <v>0</v>
      </c>
      <c r="X198" s="18"/>
      <c r="Y198" s="18"/>
    </row>
    <row r="199" spans="1:27" ht="12.75" customHeight="1" x14ac:dyDescent="0.2">
      <c r="Q199" s="10"/>
      <c r="X199" s="11"/>
      <c r="Y199" s="11"/>
    </row>
    <row r="200" spans="1:27" ht="12.75" customHeight="1" x14ac:dyDescent="0.2">
      <c r="Q200" s="10"/>
      <c r="X200" s="11"/>
      <c r="Y200" s="11"/>
    </row>
    <row r="201" spans="1:27" s="34" customFormat="1" ht="12.75" customHeight="1" x14ac:dyDescent="0.2">
      <c r="C201" s="29">
        <f>C203</f>
        <v>44730.40625</v>
      </c>
      <c r="D201" s="30"/>
      <c r="E201" s="29">
        <f>DATE(YEAR(C201),MONTH(C201),DAY(C201))+1</f>
        <v>44731</v>
      </c>
      <c r="F201" s="30"/>
      <c r="G201" s="31">
        <f>E201+1</f>
        <v>44732</v>
      </c>
      <c r="H201" s="30"/>
      <c r="I201" s="31">
        <f>G201+1</f>
        <v>44733</v>
      </c>
      <c r="J201" s="30"/>
      <c r="K201" s="31">
        <f>I201+1</f>
        <v>44734</v>
      </c>
      <c r="L201" s="30"/>
      <c r="M201" s="31">
        <f>K201+1</f>
        <v>44735</v>
      </c>
      <c r="N201" s="30"/>
      <c r="O201" s="31">
        <f>M201+1</f>
        <v>44736</v>
      </c>
      <c r="P201" s="30"/>
      <c r="Q201" s="31">
        <f>O201+1</f>
        <v>44737</v>
      </c>
      <c r="R201" s="30"/>
      <c r="S201" s="31">
        <f>Q201+1</f>
        <v>44738</v>
      </c>
      <c r="T201" s="30"/>
      <c r="U201" s="31">
        <f>S201+1</f>
        <v>44739</v>
      </c>
      <c r="V201" s="30"/>
      <c r="W201" s="31">
        <f>U201+1</f>
        <v>44740</v>
      </c>
      <c r="X201" s="30"/>
      <c r="Y201" s="31"/>
      <c r="Z201" s="30"/>
      <c r="AA201" s="31">
        <f>Y201+1</f>
        <v>1</v>
      </c>
    </row>
    <row r="202" spans="1:27" s="34" customFormat="1" ht="12.75" customHeight="1" x14ac:dyDescent="0.2">
      <c r="C202" s="77">
        <v>1</v>
      </c>
      <c r="D202" s="76"/>
      <c r="E202" s="77">
        <v>1</v>
      </c>
      <c r="F202" s="76"/>
      <c r="G202" s="78">
        <f>E202+1</f>
        <v>2</v>
      </c>
      <c r="H202" s="76"/>
      <c r="I202" s="78">
        <f>G202+1</f>
        <v>3</v>
      </c>
      <c r="J202" s="76"/>
      <c r="K202" s="78">
        <f>I202+1</f>
        <v>4</v>
      </c>
      <c r="L202" s="76"/>
      <c r="M202" s="78">
        <f>K202+1</f>
        <v>5</v>
      </c>
      <c r="N202" s="76"/>
      <c r="O202" s="78">
        <f>M202+1</f>
        <v>6</v>
      </c>
      <c r="P202" s="76"/>
      <c r="Q202" s="78">
        <f>O202+1</f>
        <v>7</v>
      </c>
      <c r="R202" s="76"/>
      <c r="S202" s="78">
        <f>Q202+1</f>
        <v>8</v>
      </c>
      <c r="T202" s="76"/>
      <c r="U202" s="78">
        <f>S202+1</f>
        <v>9</v>
      </c>
      <c r="V202" s="76"/>
      <c r="W202" s="78">
        <f>U202+1</f>
        <v>10</v>
      </c>
      <c r="X202" s="76"/>
      <c r="Y202" s="82" t="s">
        <v>66</v>
      </c>
      <c r="Z202" s="76"/>
      <c r="AA202" s="78"/>
    </row>
    <row r="203" spans="1:27" s="32" customFormat="1" ht="12.75" customHeight="1" x14ac:dyDescent="0.2">
      <c r="B203" s="40" t="s">
        <v>330</v>
      </c>
      <c r="C203" s="81">
        <v>44730.40625</v>
      </c>
      <c r="D203" s="75"/>
      <c r="E203" s="38"/>
      <c r="F203" s="75"/>
      <c r="G203" s="39"/>
      <c r="H203" s="75"/>
      <c r="I203" s="39"/>
      <c r="J203" s="75"/>
      <c r="K203" s="39"/>
      <c r="L203" s="75"/>
      <c r="M203" s="39"/>
      <c r="N203" s="75"/>
      <c r="O203" s="39"/>
      <c r="P203" s="75"/>
      <c r="Q203" s="39"/>
      <c r="R203" s="75"/>
      <c r="S203" s="39"/>
      <c r="T203" s="75"/>
      <c r="U203" s="39"/>
      <c r="V203" s="75"/>
      <c r="W203" s="39"/>
      <c r="X203" s="75"/>
      <c r="Y203" s="39"/>
      <c r="Z203" s="75"/>
      <c r="AA203" s="39" t="s">
        <v>498</v>
      </c>
    </row>
    <row r="204" spans="1:27" s="11" customFormat="1" ht="12.75" customHeight="1" x14ac:dyDescent="0.2">
      <c r="A204" s="34"/>
      <c r="B204" s="13" t="s">
        <v>12</v>
      </c>
      <c r="C204" s="19">
        <v>77</v>
      </c>
      <c r="D204" s="20">
        <f t="shared" ref="D204:D206" si="286">E204-C204</f>
        <v>0</v>
      </c>
      <c r="E204" s="19">
        <v>77</v>
      </c>
      <c r="F204" s="20">
        <f t="shared" ref="F204:F206" si="287">G204-E204</f>
        <v>55</v>
      </c>
      <c r="G204" s="19">
        <v>132</v>
      </c>
      <c r="H204" s="20">
        <f t="shared" ref="H204:H206" si="288">I204-G204</f>
        <v>56</v>
      </c>
      <c r="I204" s="19">
        <v>188</v>
      </c>
      <c r="J204" s="20">
        <f t="shared" ref="J204:J206" si="289">K204-I204</f>
        <v>124</v>
      </c>
      <c r="K204" s="19">
        <v>312</v>
      </c>
      <c r="L204" s="20">
        <f t="shared" ref="L204:L206" si="290">M204-K204</f>
        <v>155</v>
      </c>
      <c r="M204" s="19">
        <v>467</v>
      </c>
      <c r="N204" s="20">
        <f t="shared" ref="N204:N206" si="291">O204-M204</f>
        <v>213</v>
      </c>
      <c r="O204" s="19">
        <v>680</v>
      </c>
      <c r="P204" s="20">
        <f t="shared" ref="P204:P206" si="292">Q204-O204</f>
        <v>169</v>
      </c>
      <c r="Q204" s="19">
        <v>849</v>
      </c>
      <c r="R204" s="20">
        <f t="shared" ref="R204:R206" si="293">S204-Q204</f>
        <v>83</v>
      </c>
      <c r="S204" s="19">
        <v>932</v>
      </c>
      <c r="T204" s="20">
        <f t="shared" ref="T204:T206" si="294">U204-S204</f>
        <v>39</v>
      </c>
      <c r="U204" s="19">
        <v>971</v>
      </c>
      <c r="V204" s="20">
        <f t="shared" ref="V204:V206" si="295">W204-U204</f>
        <v>38</v>
      </c>
      <c r="W204" s="19">
        <v>1009</v>
      </c>
      <c r="X204" s="20">
        <f t="shared" ref="X204:X206" si="296">Y204-W204</f>
        <v>120</v>
      </c>
      <c r="Y204" s="19">
        <v>1129</v>
      </c>
      <c r="Z204" s="20">
        <f t="shared" ref="Z204:Z206" si="297">AA204-Y204</f>
        <v>948</v>
      </c>
      <c r="AA204" s="19">
        <v>2077</v>
      </c>
    </row>
    <row r="205" spans="1:27" s="11" customFormat="1" ht="12.75" customHeight="1" x14ac:dyDescent="0.2">
      <c r="A205" s="34"/>
      <c r="B205" s="13" t="s">
        <v>13</v>
      </c>
      <c r="C205" s="19">
        <v>27</v>
      </c>
      <c r="D205" s="20">
        <f t="shared" si="286"/>
        <v>0</v>
      </c>
      <c r="E205" s="19">
        <v>27</v>
      </c>
      <c r="F205" s="20">
        <f t="shared" si="287"/>
        <v>19</v>
      </c>
      <c r="G205" s="19">
        <v>46</v>
      </c>
      <c r="H205" s="20">
        <f t="shared" si="288"/>
        <v>21</v>
      </c>
      <c r="I205" s="19">
        <v>67</v>
      </c>
      <c r="J205" s="20">
        <f t="shared" si="289"/>
        <v>57</v>
      </c>
      <c r="K205" s="19">
        <v>124</v>
      </c>
      <c r="L205" s="20">
        <f t="shared" si="290"/>
        <v>59</v>
      </c>
      <c r="M205" s="19">
        <v>183</v>
      </c>
      <c r="N205" s="20">
        <f t="shared" si="291"/>
        <v>90</v>
      </c>
      <c r="O205" s="19">
        <v>273</v>
      </c>
      <c r="P205" s="20">
        <f t="shared" si="292"/>
        <v>80</v>
      </c>
      <c r="Q205" s="19">
        <v>353</v>
      </c>
      <c r="R205" s="20">
        <f t="shared" si="293"/>
        <v>41</v>
      </c>
      <c r="S205" s="19">
        <v>394</v>
      </c>
      <c r="T205" s="20">
        <f t="shared" si="294"/>
        <v>16</v>
      </c>
      <c r="U205" s="19">
        <v>410</v>
      </c>
      <c r="V205" s="20">
        <f t="shared" si="295"/>
        <v>20</v>
      </c>
      <c r="W205" s="19">
        <v>430</v>
      </c>
      <c r="X205" s="20">
        <f t="shared" si="296"/>
        <v>35</v>
      </c>
      <c r="Y205" s="19">
        <v>465</v>
      </c>
      <c r="Z205" s="20">
        <f t="shared" si="297"/>
        <v>323</v>
      </c>
      <c r="AA205" s="19">
        <v>788</v>
      </c>
    </row>
    <row r="206" spans="1:27" s="11" customFormat="1" ht="12.75" customHeight="1" x14ac:dyDescent="0.2">
      <c r="A206" s="34"/>
      <c r="B206" s="13" t="s">
        <v>119</v>
      </c>
      <c r="C206" s="19">
        <v>1</v>
      </c>
      <c r="D206" s="20">
        <f t="shared" si="286"/>
        <v>0</v>
      </c>
      <c r="E206" s="19">
        <v>1</v>
      </c>
      <c r="F206" s="20">
        <f t="shared" si="287"/>
        <v>1</v>
      </c>
      <c r="G206" s="19">
        <v>2</v>
      </c>
      <c r="H206" s="20">
        <f t="shared" si="288"/>
        <v>2</v>
      </c>
      <c r="I206" s="19">
        <v>4</v>
      </c>
      <c r="J206" s="20">
        <f t="shared" si="289"/>
        <v>2</v>
      </c>
      <c r="K206" s="19">
        <v>6</v>
      </c>
      <c r="L206" s="20">
        <f t="shared" si="290"/>
        <v>2</v>
      </c>
      <c r="M206" s="19">
        <v>8</v>
      </c>
      <c r="N206" s="20">
        <f t="shared" si="291"/>
        <v>4</v>
      </c>
      <c r="O206" s="19">
        <v>12</v>
      </c>
      <c r="P206" s="20">
        <f t="shared" si="292"/>
        <v>0</v>
      </c>
      <c r="Q206" s="19">
        <v>12</v>
      </c>
      <c r="R206" s="20">
        <f t="shared" si="293"/>
        <v>3</v>
      </c>
      <c r="S206" s="19">
        <v>15</v>
      </c>
      <c r="T206" s="20">
        <f t="shared" si="294"/>
        <v>2</v>
      </c>
      <c r="U206" s="19">
        <v>17</v>
      </c>
      <c r="V206" s="20">
        <f t="shared" si="295"/>
        <v>1</v>
      </c>
      <c r="W206" s="19">
        <v>18</v>
      </c>
      <c r="X206" s="20">
        <f t="shared" si="296"/>
        <v>1</v>
      </c>
      <c r="Y206" s="19">
        <v>19</v>
      </c>
      <c r="Z206" s="20">
        <f t="shared" si="297"/>
        <v>9</v>
      </c>
      <c r="AA206" s="19">
        <v>28</v>
      </c>
    </row>
    <row r="207" spans="1:27" s="11" customFormat="1" ht="12.75" customHeight="1" x14ac:dyDescent="0.2">
      <c r="A207" s="34"/>
      <c r="C207" s="16">
        <f>IFERROR(MAX(C205,C213)/C204,0)</f>
        <v>0.36363636363636365</v>
      </c>
      <c r="D207" s="16">
        <f t="shared" ref="D207" si="298">IFERROR(MAX(D205,D213)/D204,0)</f>
        <v>0</v>
      </c>
      <c r="E207" s="16">
        <f>IFERROR(MAX(E205,E213)/E204,0)</f>
        <v>0.36363636363636365</v>
      </c>
      <c r="F207" s="16">
        <f t="shared" ref="F207" si="299">IFERROR(MAX(F205,F213)/F204,0)</f>
        <v>0.36363636363636365</v>
      </c>
      <c r="G207" s="16">
        <f>IFERROR(MAX(G205,G213)/G204,0)</f>
        <v>0.36363636363636365</v>
      </c>
      <c r="H207" s="16">
        <f t="shared" ref="H207" si="300">IFERROR(MAX(H205,H213)/H204,0)</f>
        <v>0.4107142857142857</v>
      </c>
      <c r="I207" s="16">
        <f>IFERROR(MAX(I205,I213)/I204,0)</f>
        <v>0.37765957446808512</v>
      </c>
      <c r="J207" s="16">
        <f t="shared" ref="J207" si="301">IFERROR(MAX(J205,J213)/J204,0)</f>
        <v>0.46774193548387094</v>
      </c>
      <c r="K207" s="16">
        <f>IFERROR(MAX(K205,K213)/K204,0)</f>
        <v>0.41346153846153844</v>
      </c>
      <c r="L207" s="16">
        <f t="shared" ref="L207:N207" si="302">IFERROR(MAX(L205,L213)/L204,0)</f>
        <v>0.38064516129032255</v>
      </c>
      <c r="M207" s="16">
        <f>IFERROR(MAX(M205,M213)/M204,0)</f>
        <v>0.40256959314775159</v>
      </c>
      <c r="N207" s="16">
        <f t="shared" si="302"/>
        <v>0.4460093896713615</v>
      </c>
      <c r="O207" s="16">
        <f>IFERROR(MAX(O205,O213)/O204,0)</f>
        <v>0.41617647058823531</v>
      </c>
      <c r="P207" s="16">
        <f t="shared" ref="P207:R207" si="303">IFERROR(MAX(P205,P213)/P204,0)</f>
        <v>0.49704142011834318</v>
      </c>
      <c r="Q207" s="16">
        <f>IFERROR(MAX(Q205,Q213)/Q204,0)</f>
        <v>0.43227326266195526</v>
      </c>
      <c r="R207" s="16">
        <f t="shared" si="303"/>
        <v>0.50602409638554213</v>
      </c>
      <c r="S207" s="16">
        <f>IFERROR(MAX(S205,S213)/S204,0)</f>
        <v>0.43884120171673818</v>
      </c>
      <c r="T207" s="16">
        <f t="shared" ref="T207:V207" si="304">IFERROR(MAX(T205,T213)/T204,0)</f>
        <v>0.48717948717948717</v>
      </c>
      <c r="U207" s="16">
        <f>IFERROR(MAX(U205,U213)/U204,0)</f>
        <v>0.44078269824922761</v>
      </c>
      <c r="V207" s="16">
        <f t="shared" si="304"/>
        <v>0.57894736842105265</v>
      </c>
      <c r="W207" s="16">
        <f>IFERROR(MAX(W205,W213)/W204,0)</f>
        <v>0.44598612487611494</v>
      </c>
      <c r="X207" s="16">
        <f t="shared" ref="X207" si="305">IFERROR(MAX(X205,X213)/X204,0)</f>
        <v>0.375</v>
      </c>
      <c r="Y207" s="16">
        <f>IFERROR(MAX(Y205,Y213)/Y204,0)</f>
        <v>0.43844109831709477</v>
      </c>
      <c r="Z207" s="16">
        <f t="shared" ref="Z207" si="306">IFERROR(MAX(Z205,Z213)/Z204,0)</f>
        <v>0.56329113924050633</v>
      </c>
      <c r="AA207" s="16">
        <f>IFERROR(MAX(AA205,AA213)/AA204,0)</f>
        <v>0.49542609532980258</v>
      </c>
    </row>
    <row r="208" spans="1:27" s="11" customFormat="1" ht="12.75" customHeight="1" x14ac:dyDescent="0.2">
      <c r="A208" s="34"/>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row>
    <row r="209" spans="1:27" s="11" customFormat="1" ht="12.75" customHeight="1" x14ac:dyDescent="0.2">
      <c r="A209" s="34"/>
      <c r="B209" s="13" t="s">
        <v>58</v>
      </c>
      <c r="C209" s="19">
        <v>2</v>
      </c>
      <c r="D209" s="20">
        <f t="shared" ref="D209" si="307">E209-C209</f>
        <v>0</v>
      </c>
      <c r="E209" s="19">
        <v>2</v>
      </c>
      <c r="F209" s="20">
        <f t="shared" ref="F209" si="308">G209-E209</f>
        <v>2</v>
      </c>
      <c r="G209" s="19">
        <v>4</v>
      </c>
      <c r="H209" s="20">
        <f t="shared" ref="H209" si="309">I209-G209</f>
        <v>1</v>
      </c>
      <c r="I209" s="19">
        <v>5</v>
      </c>
      <c r="J209" s="20">
        <f t="shared" ref="J209" si="310">K209-I209</f>
        <v>6</v>
      </c>
      <c r="K209" s="19">
        <v>11</v>
      </c>
      <c r="L209" s="20">
        <f t="shared" ref="L209" si="311">M209-K209</f>
        <v>4</v>
      </c>
      <c r="M209" s="19">
        <v>15</v>
      </c>
      <c r="N209" s="20">
        <f t="shared" ref="N209" si="312">O209-M209</f>
        <v>5</v>
      </c>
      <c r="O209" s="19">
        <v>20</v>
      </c>
      <c r="P209" s="20">
        <f t="shared" ref="P209" si="313">Q209-O209</f>
        <v>1</v>
      </c>
      <c r="Q209" s="19">
        <v>21</v>
      </c>
      <c r="R209" s="20">
        <f t="shared" ref="R209" si="314">S209-Q209</f>
        <v>0</v>
      </c>
      <c r="S209" s="19">
        <v>21</v>
      </c>
      <c r="T209" s="20">
        <f t="shared" ref="T209" si="315">U209-S209</f>
        <v>0</v>
      </c>
      <c r="U209" s="19">
        <v>21</v>
      </c>
      <c r="V209" s="20">
        <f t="shared" ref="V209" si="316">W209-U209</f>
        <v>1</v>
      </c>
      <c r="W209" s="19">
        <v>22</v>
      </c>
      <c r="X209" s="20">
        <f t="shared" ref="X209" si="317">Y209-W209</f>
        <v>0</v>
      </c>
      <c r="Y209" s="19">
        <v>22</v>
      </c>
      <c r="Z209" s="20">
        <f t="shared" ref="Z209" si="318">AA209-Y209</f>
        <v>10</v>
      </c>
      <c r="AA209" s="19">
        <v>32</v>
      </c>
    </row>
    <row r="210" spans="1:27" s="11" customFormat="1" ht="12.75" customHeight="1" x14ac:dyDescent="0.2">
      <c r="A210" s="34"/>
      <c r="B210" s="13" t="s">
        <v>57</v>
      </c>
      <c r="C210" s="19">
        <v>0</v>
      </c>
      <c r="D210" s="20">
        <f>E210-C210</f>
        <v>0</v>
      </c>
      <c r="E210" s="19">
        <v>0</v>
      </c>
      <c r="F210" s="20">
        <f>G210-E210</f>
        <v>0</v>
      </c>
      <c r="G210" s="19">
        <v>0</v>
      </c>
      <c r="H210" s="20">
        <f>I210-G210</f>
        <v>0</v>
      </c>
      <c r="I210" s="19">
        <v>0</v>
      </c>
      <c r="J210" s="20">
        <f>K210-I210</f>
        <v>0</v>
      </c>
      <c r="K210" s="19">
        <v>0</v>
      </c>
      <c r="L210" s="20">
        <f>M210-K210</f>
        <v>0</v>
      </c>
      <c r="M210" s="19">
        <v>0</v>
      </c>
      <c r="N210" s="20">
        <f>O210-M210</f>
        <v>0</v>
      </c>
      <c r="O210" s="19">
        <v>0</v>
      </c>
      <c r="P210" s="20">
        <f>Q210-O210</f>
        <v>0</v>
      </c>
      <c r="Q210" s="19">
        <v>0</v>
      </c>
      <c r="R210" s="20">
        <f>S210-Q210</f>
        <v>0</v>
      </c>
      <c r="S210" s="19">
        <v>0</v>
      </c>
      <c r="T210" s="20">
        <f>U210-S210</f>
        <v>0</v>
      </c>
      <c r="U210" s="19">
        <v>0</v>
      </c>
      <c r="V210" s="20">
        <f>W210-U210</f>
        <v>0</v>
      </c>
      <c r="W210" s="19">
        <v>0</v>
      </c>
      <c r="X210" s="20">
        <f>Y210-W210</f>
        <v>0</v>
      </c>
      <c r="Y210" s="19">
        <v>0</v>
      </c>
      <c r="Z210" s="20">
        <f>AA210-Y210</f>
        <v>1</v>
      </c>
      <c r="AA210" s="19">
        <v>1</v>
      </c>
    </row>
    <row r="211" spans="1:27" s="11" customFormat="1" ht="12.75" customHeight="1" x14ac:dyDescent="0.2">
      <c r="A211" s="34"/>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row>
    <row r="212" spans="1:27" s="11" customFormat="1" ht="12.75" customHeight="1" x14ac:dyDescent="0.2">
      <c r="A212" s="34"/>
      <c r="C212" s="19">
        <v>1</v>
      </c>
      <c r="D212" s="20">
        <f>E212-C212</f>
        <v>0</v>
      </c>
      <c r="E212" s="19">
        <v>1</v>
      </c>
      <c r="F212" s="20">
        <f>G212-E212</f>
        <v>1</v>
      </c>
      <c r="G212" s="19">
        <v>2</v>
      </c>
      <c r="H212" s="20">
        <f>I212-G212</f>
        <v>2</v>
      </c>
      <c r="I212" s="19">
        <v>4</v>
      </c>
      <c r="J212" s="20">
        <f>K212-I212</f>
        <v>1</v>
      </c>
      <c r="K212" s="19">
        <v>5</v>
      </c>
      <c r="L212" s="20">
        <f>M212-K212</f>
        <v>0</v>
      </c>
      <c r="M212" s="19">
        <v>5</v>
      </c>
      <c r="N212" s="20">
        <f>O212-M212</f>
        <v>5</v>
      </c>
      <c r="O212" s="19">
        <v>10</v>
      </c>
      <c r="P212" s="20">
        <f>Q212-O212</f>
        <v>4</v>
      </c>
      <c r="Q212" s="19">
        <v>14</v>
      </c>
      <c r="R212" s="20">
        <f>S212-Q212</f>
        <v>1</v>
      </c>
      <c r="S212" s="19">
        <v>15</v>
      </c>
      <c r="T212" s="20">
        <f>U212-S212</f>
        <v>3</v>
      </c>
      <c r="U212" s="19">
        <v>18</v>
      </c>
      <c r="V212" s="20">
        <f>W212-U212</f>
        <v>2</v>
      </c>
      <c r="W212" s="19">
        <v>20</v>
      </c>
      <c r="X212" s="20">
        <f>Y212-W212</f>
        <v>10</v>
      </c>
      <c r="Y212" s="19">
        <v>30</v>
      </c>
      <c r="Z212" s="20">
        <f>AA212-Y212</f>
        <v>211</v>
      </c>
      <c r="AA212" s="19">
        <v>241</v>
      </c>
    </row>
    <row r="213" spans="1:27" s="11" customFormat="1" ht="12.75" customHeight="1" x14ac:dyDescent="0.2">
      <c r="A213" s="34"/>
      <c r="B213" s="13" t="s">
        <v>59</v>
      </c>
      <c r="C213" s="20">
        <f>C205+C212</f>
        <v>28</v>
      </c>
      <c r="D213" s="20">
        <f>E213-C213</f>
        <v>0</v>
      </c>
      <c r="E213" s="20">
        <f>E205+E212</f>
        <v>28</v>
      </c>
      <c r="F213" s="20">
        <f>G213-E213</f>
        <v>20</v>
      </c>
      <c r="G213" s="20">
        <f>G205+G212</f>
        <v>48</v>
      </c>
      <c r="H213" s="20">
        <f>I213-G213</f>
        <v>23</v>
      </c>
      <c r="I213" s="20">
        <f>I205+I212</f>
        <v>71</v>
      </c>
      <c r="J213" s="20">
        <f>K213-I213</f>
        <v>58</v>
      </c>
      <c r="K213" s="20">
        <f>K205+K212</f>
        <v>129</v>
      </c>
      <c r="L213" s="20">
        <f>M213-K213</f>
        <v>59</v>
      </c>
      <c r="M213" s="20">
        <f>M205+M212</f>
        <v>188</v>
      </c>
      <c r="N213" s="20">
        <f>O213-M213</f>
        <v>95</v>
      </c>
      <c r="O213" s="20">
        <f>O205+O212</f>
        <v>283</v>
      </c>
      <c r="P213" s="20">
        <f>Q213-O213</f>
        <v>84</v>
      </c>
      <c r="Q213" s="20">
        <f>Q205+Q212</f>
        <v>367</v>
      </c>
      <c r="R213" s="20">
        <f>S213-Q213</f>
        <v>42</v>
      </c>
      <c r="S213" s="20">
        <f>S205+S212</f>
        <v>409</v>
      </c>
      <c r="T213" s="20">
        <f>U213-S213</f>
        <v>19</v>
      </c>
      <c r="U213" s="20">
        <f>U205+U212</f>
        <v>428</v>
      </c>
      <c r="V213" s="20">
        <f>W213-U213</f>
        <v>22</v>
      </c>
      <c r="W213" s="20">
        <f>W205+W212</f>
        <v>450</v>
      </c>
      <c r="X213" s="20">
        <f>Y213-W213</f>
        <v>45</v>
      </c>
      <c r="Y213" s="20">
        <f>Y205+Y212</f>
        <v>495</v>
      </c>
      <c r="Z213" s="20">
        <f>AA213-Y213</f>
        <v>534</v>
      </c>
      <c r="AA213" s="20">
        <f>AA205+AA212</f>
        <v>1029</v>
      </c>
    </row>
    <row r="214" spans="1:27" s="11" customFormat="1" ht="12.75" customHeight="1" x14ac:dyDescent="0.2">
      <c r="A214" s="34"/>
      <c r="C214" s="21"/>
      <c r="D214" s="18"/>
      <c r="E214" s="21"/>
      <c r="F214" s="18"/>
      <c r="G214" s="21"/>
      <c r="H214" s="18"/>
      <c r="I214" s="21"/>
      <c r="J214" s="18"/>
      <c r="K214" s="21"/>
      <c r="L214" s="18"/>
      <c r="M214" s="21"/>
      <c r="N214" s="18"/>
      <c r="O214" s="21"/>
      <c r="P214" s="18"/>
      <c r="Q214" s="21"/>
      <c r="R214" s="18"/>
      <c r="S214" s="21"/>
      <c r="T214" s="18"/>
      <c r="U214" s="21"/>
      <c r="V214" s="18"/>
      <c r="W214" s="21"/>
      <c r="X214" s="18"/>
      <c r="Y214" s="21"/>
      <c r="Z214" s="18"/>
      <c r="AA214" s="21"/>
    </row>
    <row r="215" spans="1:27" ht="12.75" customHeight="1" x14ac:dyDescent="0.2">
      <c r="B215" s="13" t="s">
        <v>63</v>
      </c>
      <c r="C215" s="21"/>
      <c r="D215" s="18"/>
      <c r="E215" s="21"/>
      <c r="F215" s="18"/>
      <c r="G215" s="21"/>
      <c r="H215" s="18"/>
      <c r="I215" s="21"/>
      <c r="J215" s="18"/>
      <c r="K215" s="21"/>
      <c r="L215" s="18"/>
      <c r="M215" s="21"/>
      <c r="N215" s="18"/>
      <c r="O215" s="21"/>
      <c r="P215" s="18"/>
      <c r="Q215" s="21"/>
      <c r="R215" s="18"/>
      <c r="S215" s="21"/>
      <c r="T215" s="18"/>
      <c r="U215" s="21"/>
      <c r="V215" s="18"/>
      <c r="W215" s="21"/>
      <c r="X215" s="18"/>
      <c r="Y215" s="21"/>
      <c r="Z215" s="18"/>
      <c r="AA215" s="21"/>
    </row>
    <row r="216" spans="1:27" s="11" customFormat="1" ht="12.75" customHeight="1" x14ac:dyDescent="0.2">
      <c r="A216" s="34"/>
      <c r="B216" s="13" t="s">
        <v>56</v>
      </c>
      <c r="C216" s="19">
        <v>27</v>
      </c>
      <c r="D216" s="18"/>
      <c r="E216" s="19">
        <v>27</v>
      </c>
      <c r="F216" s="18"/>
      <c r="G216" s="19">
        <v>11</v>
      </c>
      <c r="H216" s="18"/>
      <c r="I216" s="19">
        <v>10</v>
      </c>
      <c r="J216" s="18"/>
      <c r="K216" s="24">
        <v>7</v>
      </c>
      <c r="L216" s="18"/>
      <c r="M216" s="24">
        <v>4</v>
      </c>
      <c r="N216" s="18"/>
      <c r="O216" s="24">
        <v>3</v>
      </c>
      <c r="P216" s="18"/>
      <c r="Q216" s="24">
        <v>3</v>
      </c>
      <c r="R216" s="18"/>
      <c r="S216" s="24">
        <v>5</v>
      </c>
      <c r="T216" s="18"/>
      <c r="U216" s="24">
        <v>5</v>
      </c>
      <c r="V216" s="18"/>
      <c r="W216" s="19">
        <v>0</v>
      </c>
      <c r="X216" s="18"/>
      <c r="Y216" s="19">
        <v>0</v>
      </c>
      <c r="Z216" s="18"/>
      <c r="AA216" s="19">
        <v>0</v>
      </c>
    </row>
    <row r="217" spans="1:27" s="11" customFormat="1" ht="12.75" customHeight="1" x14ac:dyDescent="0.2">
      <c r="A217" s="34"/>
      <c r="B217" s="13" t="s">
        <v>16</v>
      </c>
      <c r="C217" s="19">
        <v>0</v>
      </c>
      <c r="D217" s="18"/>
      <c r="E217" s="19">
        <v>0</v>
      </c>
      <c r="F217" s="18"/>
      <c r="G217" s="19">
        <v>0</v>
      </c>
      <c r="H217" s="18"/>
      <c r="I217" s="19">
        <v>0</v>
      </c>
      <c r="J217" s="18"/>
      <c r="K217" s="19">
        <v>0</v>
      </c>
      <c r="L217" s="18"/>
      <c r="M217" s="19">
        <v>0</v>
      </c>
      <c r="N217" s="18"/>
      <c r="O217" s="19">
        <v>0</v>
      </c>
      <c r="P217" s="18"/>
      <c r="Q217" s="19">
        <v>0</v>
      </c>
      <c r="R217" s="18"/>
      <c r="S217" s="19">
        <v>0</v>
      </c>
      <c r="T217" s="18"/>
      <c r="U217" s="19">
        <v>0</v>
      </c>
      <c r="V217" s="18"/>
      <c r="W217" s="19">
        <v>0</v>
      </c>
      <c r="X217" s="18"/>
      <c r="Y217" s="19">
        <v>0</v>
      </c>
      <c r="Z217" s="18"/>
      <c r="AA217" s="19">
        <v>0</v>
      </c>
    </row>
    <row r="218" spans="1:27" ht="12.75" customHeight="1" x14ac:dyDescent="0.2">
      <c r="D218" s="10"/>
      <c r="F218" s="9"/>
      <c r="G218" s="9"/>
      <c r="H218" s="9"/>
      <c r="I218" s="9"/>
      <c r="O218" s="9"/>
    </row>
    <row r="219" spans="1:27" ht="12.75" customHeight="1" x14ac:dyDescent="0.2">
      <c r="B219" s="13" t="s">
        <v>331</v>
      </c>
      <c r="C219" s="19">
        <v>49</v>
      </c>
      <c r="D219" s="20">
        <f>E219-C219</f>
        <v>0</v>
      </c>
      <c r="E219" s="19">
        <v>49</v>
      </c>
      <c r="F219" s="20">
        <f>G219-E219</f>
        <v>0</v>
      </c>
      <c r="G219" s="19">
        <v>49</v>
      </c>
      <c r="H219" s="20">
        <f>I219-G219</f>
        <v>0</v>
      </c>
      <c r="I219" s="19">
        <v>49</v>
      </c>
      <c r="J219" s="20">
        <f>K219-I219</f>
        <v>0</v>
      </c>
      <c r="K219" s="19">
        <v>49</v>
      </c>
      <c r="L219" s="20">
        <f>M219-K219</f>
        <v>2</v>
      </c>
      <c r="M219" s="19">
        <v>51</v>
      </c>
      <c r="N219" s="20">
        <f>O219-M219</f>
        <v>2</v>
      </c>
      <c r="O219" s="19">
        <v>53</v>
      </c>
      <c r="P219" s="20">
        <f>Q219-O219</f>
        <v>2</v>
      </c>
      <c r="Q219" s="19">
        <v>55</v>
      </c>
      <c r="R219" s="20">
        <f>S219-Q219</f>
        <v>1</v>
      </c>
      <c r="S219" s="19">
        <v>56</v>
      </c>
      <c r="T219" s="20">
        <f>U219-S219</f>
        <v>1</v>
      </c>
      <c r="U219" s="19">
        <v>57</v>
      </c>
      <c r="V219" s="20">
        <f>W219-U219</f>
        <v>1</v>
      </c>
      <c r="W219" s="19">
        <v>58</v>
      </c>
      <c r="X219" s="20">
        <f>Y219-W219</f>
        <v>0</v>
      </c>
      <c r="Y219" s="19">
        <v>58</v>
      </c>
      <c r="Z219" s="18"/>
      <c r="AA219" s="18"/>
    </row>
    <row r="222" spans="1:27" s="34" customFormat="1" ht="12.75" customHeight="1" x14ac:dyDescent="0.2">
      <c r="C222" s="29">
        <f>C224</f>
        <v>44747.613888888889</v>
      </c>
      <c r="D222" s="30"/>
      <c r="E222" s="29">
        <f>C222</f>
        <v>44747.613888888889</v>
      </c>
      <c r="F222" s="30"/>
      <c r="G222" s="29">
        <f>DATE(YEAR(E222),MONTH(E222),DAY(E222))+1</f>
        <v>44748</v>
      </c>
      <c r="H222" s="30"/>
      <c r="I222" s="29">
        <f>DATE(YEAR(G222),MONTH(G222),DAY(G222))+1</f>
        <v>44749</v>
      </c>
      <c r="J222" s="30"/>
      <c r="K222" s="29">
        <f>DATE(YEAR(I222),MONTH(I222),DAY(I222))+1</f>
        <v>44750</v>
      </c>
      <c r="L222" s="30"/>
      <c r="M222" s="29">
        <f>DATE(YEAR(K222),MONTH(K222),DAY(K222))+1</f>
        <v>44751</v>
      </c>
      <c r="N222" s="30"/>
      <c r="O222" s="29">
        <f>DATE(YEAR(M222),MONTH(M222),DAY(M222))+1</f>
        <v>44752</v>
      </c>
      <c r="P222" s="30"/>
      <c r="Q222" s="29">
        <f>DATE(YEAR(O222),MONTH(O222),DAY(O222))+1</f>
        <v>44753</v>
      </c>
      <c r="R222" s="30"/>
      <c r="S222" s="29">
        <f>DATE(YEAR(Q222),MONTH(Q222),DAY(Q222))+1</f>
        <v>44754</v>
      </c>
      <c r="T222" s="30"/>
      <c r="U222" s="29">
        <f>DATE(YEAR(S222),MONTH(S222),DAY(S222))+1</f>
        <v>44755</v>
      </c>
      <c r="V222" s="30"/>
      <c r="W222" s="29">
        <f>DATE(YEAR(U222),MONTH(U222),DAY(U222))+1</f>
        <v>44756</v>
      </c>
      <c r="X222" s="30"/>
      <c r="Y222" s="65"/>
    </row>
    <row r="223" spans="1:27" s="34" customFormat="1" ht="12.75" customHeight="1" x14ac:dyDescent="0.2">
      <c r="C223" s="77">
        <v>1</v>
      </c>
      <c r="D223" s="76"/>
      <c r="E223" s="77">
        <v>1</v>
      </c>
      <c r="F223" s="76"/>
      <c r="G223" s="77">
        <f>E223+1</f>
        <v>2</v>
      </c>
      <c r="H223" s="76"/>
      <c r="I223" s="77">
        <f>G223+1</f>
        <v>3</v>
      </c>
      <c r="J223" s="76"/>
      <c r="K223" s="77">
        <f>I223+1</f>
        <v>4</v>
      </c>
      <c r="L223" s="76"/>
      <c r="M223" s="77">
        <f>K223+1</f>
        <v>5</v>
      </c>
      <c r="N223" s="76"/>
      <c r="O223" s="77">
        <f>M223+1</f>
        <v>6</v>
      </c>
      <c r="P223" s="76"/>
      <c r="Q223" s="77">
        <f>O223+1</f>
        <v>7</v>
      </c>
      <c r="R223" s="76"/>
      <c r="S223" s="77">
        <f>Q223+1</f>
        <v>8</v>
      </c>
      <c r="T223" s="76"/>
      <c r="U223" s="77">
        <f>S223+1</f>
        <v>9</v>
      </c>
      <c r="V223" s="76"/>
      <c r="W223" s="77">
        <f>U223+1</f>
        <v>10</v>
      </c>
      <c r="X223" s="30"/>
      <c r="Y223" s="79"/>
    </row>
    <row r="224" spans="1:27" s="32" customFormat="1" ht="12.75" customHeight="1" x14ac:dyDescent="0.2">
      <c r="B224" s="40" t="s">
        <v>358</v>
      </c>
      <c r="C224" s="81">
        <v>44747.613888888889</v>
      </c>
      <c r="D224" s="75"/>
      <c r="E224" s="38"/>
      <c r="F224" s="75"/>
      <c r="G224" s="38"/>
      <c r="H224" s="75"/>
      <c r="I224" s="38"/>
      <c r="J224" s="75"/>
      <c r="K224" s="38"/>
      <c r="L224" s="75"/>
      <c r="M224" s="38"/>
      <c r="N224" s="75"/>
      <c r="O224" s="38"/>
      <c r="P224" s="75"/>
      <c r="Q224" s="38"/>
      <c r="R224" s="75"/>
      <c r="S224" s="38"/>
      <c r="T224" s="75"/>
      <c r="U224" s="38"/>
      <c r="V224" s="75"/>
      <c r="W224" s="38"/>
      <c r="X224" s="27"/>
      <c r="Y224" s="43"/>
    </row>
    <row r="225" spans="1:25" s="11" customFormat="1" ht="12.75" customHeight="1" x14ac:dyDescent="0.2">
      <c r="A225" s="34"/>
      <c r="B225" s="13" t="s">
        <v>12</v>
      </c>
      <c r="C225" s="19">
        <v>1</v>
      </c>
      <c r="D225" s="20">
        <f t="shared" ref="D225:D227" si="319">E225-C225</f>
        <v>72</v>
      </c>
      <c r="E225" s="19">
        <v>73</v>
      </c>
      <c r="F225" s="20">
        <f t="shared" ref="F225:F227" si="320">G225-E225</f>
        <v>87</v>
      </c>
      <c r="G225" s="19">
        <v>160</v>
      </c>
      <c r="H225" s="20">
        <f t="shared" ref="H225:H227" si="321">I225-G225</f>
        <v>53</v>
      </c>
      <c r="I225" s="19">
        <v>213</v>
      </c>
      <c r="J225" s="20">
        <f t="shared" ref="J225:J227" si="322">K225-I225</f>
        <v>183</v>
      </c>
      <c r="K225" s="19">
        <v>396</v>
      </c>
      <c r="L225" s="20">
        <f t="shared" ref="L225:L227" si="323">M225-K225</f>
        <v>297</v>
      </c>
      <c r="M225" s="19">
        <v>693</v>
      </c>
      <c r="N225" s="20">
        <f t="shared" ref="N225:N227" si="324">O225-M225</f>
        <v>238</v>
      </c>
      <c r="O225" s="19">
        <v>931</v>
      </c>
      <c r="P225" s="20">
        <f t="shared" ref="P225:P227" si="325">Q225-O225</f>
        <v>200</v>
      </c>
      <c r="Q225" s="19">
        <v>1131</v>
      </c>
      <c r="R225" s="20">
        <f t="shared" ref="R225:R227" si="326">S225-Q225</f>
        <v>135</v>
      </c>
      <c r="S225" s="19">
        <v>1266</v>
      </c>
      <c r="T225" s="20">
        <f t="shared" ref="T225:T227" si="327">U225-S225</f>
        <v>54</v>
      </c>
      <c r="U225" s="19">
        <v>1320</v>
      </c>
      <c r="V225" s="20">
        <f t="shared" ref="V225:V227" si="328">W225-U225</f>
        <v>43</v>
      </c>
      <c r="W225" s="19">
        <v>1363</v>
      </c>
      <c r="X225" s="18"/>
      <c r="Y225" s="18"/>
    </row>
    <row r="226" spans="1:25" s="11" customFormat="1" ht="12.75" customHeight="1" x14ac:dyDescent="0.2">
      <c r="A226" s="34"/>
      <c r="B226" s="13" t="s">
        <v>13</v>
      </c>
      <c r="C226" s="19">
        <v>1</v>
      </c>
      <c r="D226" s="20">
        <f t="shared" si="319"/>
        <v>30</v>
      </c>
      <c r="E226" s="19">
        <v>31</v>
      </c>
      <c r="F226" s="20">
        <f t="shared" si="320"/>
        <v>40</v>
      </c>
      <c r="G226" s="19">
        <v>71</v>
      </c>
      <c r="H226" s="20">
        <f t="shared" si="321"/>
        <v>26</v>
      </c>
      <c r="I226" s="19">
        <v>97</v>
      </c>
      <c r="J226" s="20">
        <f t="shared" si="322"/>
        <v>107</v>
      </c>
      <c r="K226" s="19">
        <v>204</v>
      </c>
      <c r="L226" s="20">
        <f t="shared" si="323"/>
        <v>168</v>
      </c>
      <c r="M226" s="19">
        <v>372</v>
      </c>
      <c r="N226" s="20">
        <f t="shared" si="324"/>
        <v>131</v>
      </c>
      <c r="O226" s="19">
        <v>503</v>
      </c>
      <c r="P226" s="20">
        <f t="shared" si="325"/>
        <v>108</v>
      </c>
      <c r="Q226" s="19">
        <v>611</v>
      </c>
      <c r="R226" s="20">
        <f t="shared" si="326"/>
        <v>67</v>
      </c>
      <c r="S226" s="19">
        <v>678</v>
      </c>
      <c r="T226" s="20">
        <f t="shared" si="327"/>
        <v>27</v>
      </c>
      <c r="U226" s="19">
        <v>705</v>
      </c>
      <c r="V226" s="20">
        <f t="shared" si="328"/>
        <v>20</v>
      </c>
      <c r="W226" s="19">
        <v>725</v>
      </c>
      <c r="X226" s="18"/>
      <c r="Y226" s="18"/>
    </row>
    <row r="227" spans="1:25" s="11" customFormat="1" ht="12.75" customHeight="1" x14ac:dyDescent="0.2">
      <c r="A227" s="34"/>
      <c r="B227" s="13" t="s">
        <v>119</v>
      </c>
      <c r="C227" s="19">
        <v>1</v>
      </c>
      <c r="D227" s="20">
        <f t="shared" si="319"/>
        <v>1</v>
      </c>
      <c r="E227" s="19">
        <v>2</v>
      </c>
      <c r="F227" s="20">
        <f t="shared" si="320"/>
        <v>0</v>
      </c>
      <c r="G227" s="19">
        <v>2</v>
      </c>
      <c r="H227" s="20">
        <f t="shared" si="321"/>
        <v>1</v>
      </c>
      <c r="I227" s="19">
        <v>3</v>
      </c>
      <c r="J227" s="20">
        <f t="shared" si="322"/>
        <v>3</v>
      </c>
      <c r="K227" s="19">
        <v>6</v>
      </c>
      <c r="L227" s="20">
        <f t="shared" si="323"/>
        <v>2</v>
      </c>
      <c r="M227" s="19">
        <v>8</v>
      </c>
      <c r="N227" s="20">
        <f t="shared" si="324"/>
        <v>4</v>
      </c>
      <c r="O227" s="19">
        <v>12</v>
      </c>
      <c r="P227" s="20">
        <f t="shared" si="325"/>
        <v>2</v>
      </c>
      <c r="Q227" s="19">
        <v>14</v>
      </c>
      <c r="R227" s="20">
        <f t="shared" si="326"/>
        <v>1</v>
      </c>
      <c r="S227" s="19">
        <v>15</v>
      </c>
      <c r="T227" s="20">
        <f t="shared" si="327"/>
        <v>0</v>
      </c>
      <c r="U227" s="19">
        <v>15</v>
      </c>
      <c r="V227" s="20">
        <f t="shared" si="328"/>
        <v>1</v>
      </c>
      <c r="W227" s="19">
        <v>16</v>
      </c>
      <c r="X227" s="18"/>
      <c r="Y227" s="18"/>
    </row>
    <row r="228" spans="1:25" s="11" customFormat="1" ht="12.75" customHeight="1" x14ac:dyDescent="0.2">
      <c r="A228" s="34"/>
      <c r="C228" s="16">
        <f>IFERROR(MAX(C226,C234)/C225,0)</f>
        <v>1</v>
      </c>
      <c r="D228" s="16">
        <f t="shared" ref="D228:F228" si="329">IFERROR(MAX(D226,D234)/D225,0)</f>
        <v>0.43055555555555558</v>
      </c>
      <c r="E228" s="16">
        <f>IFERROR(MAX(E226,E234)/E225,0)</f>
        <v>0.43835616438356162</v>
      </c>
      <c r="F228" s="16">
        <f t="shared" si="329"/>
        <v>0.48275862068965519</v>
      </c>
      <c r="G228" s="16">
        <f>IFERROR(MAX(G226,G234)/G225,0)</f>
        <v>0.46250000000000002</v>
      </c>
      <c r="H228" s="16">
        <f t="shared" ref="H228:J228" si="330">IFERROR(MAX(H226,H234)/H225,0)</f>
        <v>0.52830188679245282</v>
      </c>
      <c r="I228" s="16">
        <f>IFERROR(MAX(I226,I234)/I225,0)</f>
        <v>0.47887323943661969</v>
      </c>
      <c r="J228" s="16">
        <f t="shared" si="330"/>
        <v>0.59562841530054644</v>
      </c>
      <c r="K228" s="16">
        <f>IFERROR(MAX(K226,K234)/K225,0)</f>
        <v>0.53282828282828287</v>
      </c>
      <c r="L228" s="16">
        <f t="shared" ref="L228:N228" si="331">IFERROR(MAX(L226,L234)/L225,0)</f>
        <v>0.58585858585858586</v>
      </c>
      <c r="M228" s="16">
        <f>IFERROR(MAX(M226,M234)/M225,0)</f>
        <v>0.55555555555555558</v>
      </c>
      <c r="N228" s="16">
        <f t="shared" si="331"/>
        <v>0.5714285714285714</v>
      </c>
      <c r="O228" s="16">
        <f>IFERROR(MAX(O226,O234)/O225,0)</f>
        <v>0.55961331901181521</v>
      </c>
      <c r="P228" s="16">
        <f t="shared" ref="P228:R228" si="332">IFERROR(MAX(P226,P234)/P225,0)</f>
        <v>0.58499999999999996</v>
      </c>
      <c r="Q228" s="16">
        <f>IFERROR(MAX(Q226,Q234)/Q225,0)</f>
        <v>0.5641025641025641</v>
      </c>
      <c r="R228" s="16">
        <f t="shared" si="332"/>
        <v>0.54074074074074074</v>
      </c>
      <c r="S228" s="16">
        <f>IFERROR(MAX(S226,S234)/S225,0)</f>
        <v>0.56161137440758291</v>
      </c>
      <c r="T228" s="16">
        <f t="shared" ref="T228:V228" si="333">IFERROR(MAX(T226,T234)/T225,0)</f>
        <v>0.55555555555555558</v>
      </c>
      <c r="U228" s="16">
        <f>IFERROR(MAX(U226,U234)/U225,0)</f>
        <v>0.5613636363636364</v>
      </c>
      <c r="V228" s="16">
        <f t="shared" si="333"/>
        <v>0.51162790697674421</v>
      </c>
      <c r="W228" s="16">
        <f>IFERROR(MAX(W226,W234)/W225,0)</f>
        <v>0.55979457079970651</v>
      </c>
      <c r="X228" s="66"/>
      <c r="Y228" s="66"/>
    </row>
    <row r="229" spans="1:25" s="11" customFormat="1" ht="12.75" customHeight="1" x14ac:dyDescent="0.2">
      <c r="A229" s="34"/>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25" s="11" customFormat="1" ht="12.75" customHeight="1" x14ac:dyDescent="0.2">
      <c r="A230" s="34"/>
      <c r="B230" s="13" t="s">
        <v>58</v>
      </c>
      <c r="C230" s="19">
        <v>1</v>
      </c>
      <c r="D230" s="20">
        <f t="shared" ref="D230" si="334">E230-C230</f>
        <v>3</v>
      </c>
      <c r="E230" s="19">
        <v>4</v>
      </c>
      <c r="F230" s="20">
        <f t="shared" ref="F230" si="335">G230-E230</f>
        <v>1</v>
      </c>
      <c r="G230" s="19">
        <v>5</v>
      </c>
      <c r="H230" s="20">
        <f t="shared" ref="H230" si="336">I230-G230</f>
        <v>0</v>
      </c>
      <c r="I230" s="19">
        <v>5</v>
      </c>
      <c r="J230" s="20">
        <f t="shared" ref="J230" si="337">K230-I230</f>
        <v>3</v>
      </c>
      <c r="K230" s="19">
        <v>8</v>
      </c>
      <c r="L230" s="20">
        <f t="shared" ref="L230" si="338">M230-K230</f>
        <v>4</v>
      </c>
      <c r="M230" s="19">
        <v>12</v>
      </c>
      <c r="N230" s="20">
        <f t="shared" ref="N230" si="339">O230-M230</f>
        <v>1</v>
      </c>
      <c r="O230" s="19">
        <v>13</v>
      </c>
      <c r="P230" s="20">
        <f t="shared" ref="P230" si="340">Q230-O230</f>
        <v>10</v>
      </c>
      <c r="Q230" s="19">
        <v>23</v>
      </c>
      <c r="R230" s="20">
        <f t="shared" ref="R230" si="341">S230-Q230</f>
        <v>1</v>
      </c>
      <c r="S230" s="19">
        <v>24</v>
      </c>
      <c r="T230" s="20">
        <f t="shared" ref="T230" si="342">U230-S230</f>
        <v>0</v>
      </c>
      <c r="U230" s="19">
        <v>24</v>
      </c>
      <c r="V230" s="20">
        <f t="shared" ref="V230" si="343">W230-U230</f>
        <v>0</v>
      </c>
      <c r="W230" s="19">
        <v>24</v>
      </c>
      <c r="X230" s="18"/>
      <c r="Y230" s="18"/>
    </row>
    <row r="231" spans="1:25" s="11" customFormat="1" ht="12.75" customHeight="1" x14ac:dyDescent="0.2">
      <c r="A231" s="34"/>
      <c r="B231" s="13" t="s">
        <v>57</v>
      </c>
      <c r="C231" s="19">
        <v>0</v>
      </c>
      <c r="D231" s="20">
        <f>E231-C231</f>
        <v>0</v>
      </c>
      <c r="E231" s="19">
        <v>0</v>
      </c>
      <c r="F231" s="20">
        <f>G231-E231</f>
        <v>0</v>
      </c>
      <c r="G231" s="19">
        <v>0</v>
      </c>
      <c r="H231" s="20">
        <f>I231-G231</f>
        <v>0</v>
      </c>
      <c r="I231" s="19">
        <v>0</v>
      </c>
      <c r="J231" s="20">
        <f>K231-I231</f>
        <v>0</v>
      </c>
      <c r="K231" s="19">
        <v>0</v>
      </c>
      <c r="L231" s="20">
        <f>M231-K231</f>
        <v>0</v>
      </c>
      <c r="M231" s="19">
        <v>0</v>
      </c>
      <c r="N231" s="20">
        <f>O231-M231</f>
        <v>0</v>
      </c>
      <c r="O231" s="19">
        <v>0</v>
      </c>
      <c r="P231" s="20">
        <f>Q231-O231</f>
        <v>0</v>
      </c>
      <c r="Q231" s="19">
        <v>0</v>
      </c>
      <c r="R231" s="20">
        <f>S231-Q231</f>
        <v>0</v>
      </c>
      <c r="S231" s="19">
        <v>0</v>
      </c>
      <c r="T231" s="20">
        <f>U231-S231</f>
        <v>0</v>
      </c>
      <c r="U231" s="19">
        <v>0</v>
      </c>
      <c r="V231" s="20">
        <f>W231-U231</f>
        <v>0</v>
      </c>
      <c r="W231" s="19">
        <v>0</v>
      </c>
      <c r="X231" s="18"/>
      <c r="Y231" s="18"/>
    </row>
    <row r="232" spans="1:25" s="11" customFormat="1" ht="12.75" customHeight="1" x14ac:dyDescent="0.2">
      <c r="A232" s="34"/>
      <c r="C232" s="18"/>
      <c r="D232" s="18"/>
      <c r="E232" s="18"/>
      <c r="F232" s="18"/>
      <c r="G232" s="18"/>
      <c r="H232" s="18"/>
      <c r="I232" s="18"/>
      <c r="J232" s="18"/>
      <c r="K232" s="18"/>
      <c r="L232" s="18"/>
      <c r="M232" s="18"/>
      <c r="N232" s="18"/>
      <c r="O232" s="18"/>
      <c r="P232" s="18"/>
      <c r="Q232" s="18"/>
      <c r="R232" s="18"/>
      <c r="S232" s="18"/>
      <c r="T232" s="18"/>
      <c r="U232" s="18"/>
      <c r="V232" s="18"/>
      <c r="W232" s="18"/>
      <c r="X232" s="18"/>
      <c r="Y232" s="18"/>
    </row>
    <row r="233" spans="1:25" s="11" customFormat="1" ht="12.75" customHeight="1" x14ac:dyDescent="0.2">
      <c r="A233" s="34"/>
      <c r="C233" s="19">
        <v>0</v>
      </c>
      <c r="D233" s="20">
        <f>E233-C233</f>
        <v>1</v>
      </c>
      <c r="E233" s="19">
        <v>1</v>
      </c>
      <c r="F233" s="20">
        <f>G233-E233</f>
        <v>2</v>
      </c>
      <c r="G233" s="19">
        <v>3</v>
      </c>
      <c r="H233" s="20">
        <f>I233-G233</f>
        <v>2</v>
      </c>
      <c r="I233" s="19">
        <v>5</v>
      </c>
      <c r="J233" s="20">
        <f>K233-I233</f>
        <v>2</v>
      </c>
      <c r="K233" s="19">
        <v>7</v>
      </c>
      <c r="L233" s="20">
        <f>M233-K233</f>
        <v>6</v>
      </c>
      <c r="M233" s="19">
        <v>13</v>
      </c>
      <c r="N233" s="20">
        <f>O233-M233</f>
        <v>5</v>
      </c>
      <c r="O233" s="19">
        <v>18</v>
      </c>
      <c r="P233" s="20">
        <f>Q233-O233</f>
        <v>9</v>
      </c>
      <c r="Q233" s="19">
        <v>27</v>
      </c>
      <c r="R233" s="20">
        <f>S233-Q233</f>
        <v>6</v>
      </c>
      <c r="S233" s="19">
        <v>33</v>
      </c>
      <c r="T233" s="20">
        <f>U233-S233</f>
        <v>3</v>
      </c>
      <c r="U233" s="19">
        <v>36</v>
      </c>
      <c r="V233" s="20">
        <f>W233-U233</f>
        <v>2</v>
      </c>
      <c r="W233" s="19">
        <v>38</v>
      </c>
      <c r="X233" s="18"/>
      <c r="Y233" s="18"/>
    </row>
    <row r="234" spans="1:25" s="11" customFormat="1" ht="12.75" customHeight="1" x14ac:dyDescent="0.2">
      <c r="A234" s="34"/>
      <c r="B234" s="13" t="s">
        <v>59</v>
      </c>
      <c r="C234" s="20">
        <f>C226+C233</f>
        <v>1</v>
      </c>
      <c r="D234" s="20">
        <f>E234-C234</f>
        <v>31</v>
      </c>
      <c r="E234" s="20">
        <f>E226+E233</f>
        <v>32</v>
      </c>
      <c r="F234" s="20">
        <f>G234-E234</f>
        <v>42</v>
      </c>
      <c r="G234" s="20">
        <f>G226+G233</f>
        <v>74</v>
      </c>
      <c r="H234" s="20">
        <f>I234-G234</f>
        <v>28</v>
      </c>
      <c r="I234" s="20">
        <f>I226+I233</f>
        <v>102</v>
      </c>
      <c r="J234" s="20">
        <f>K234-I234</f>
        <v>109</v>
      </c>
      <c r="K234" s="20">
        <f>K226+K233</f>
        <v>211</v>
      </c>
      <c r="L234" s="20">
        <f>M234-K234</f>
        <v>174</v>
      </c>
      <c r="M234" s="20">
        <f>M226+M233</f>
        <v>385</v>
      </c>
      <c r="N234" s="20">
        <f>O234-M234</f>
        <v>136</v>
      </c>
      <c r="O234" s="20">
        <f>O226+O233</f>
        <v>521</v>
      </c>
      <c r="P234" s="20">
        <f>Q234-O234</f>
        <v>117</v>
      </c>
      <c r="Q234" s="20">
        <f>Q226+Q233</f>
        <v>638</v>
      </c>
      <c r="R234" s="20">
        <f>S234-Q234</f>
        <v>73</v>
      </c>
      <c r="S234" s="20">
        <f>S226+S233</f>
        <v>711</v>
      </c>
      <c r="T234" s="20">
        <f>U234-S234</f>
        <v>30</v>
      </c>
      <c r="U234" s="20">
        <f>U226+U233</f>
        <v>741</v>
      </c>
      <c r="V234" s="20">
        <f>W234-U234</f>
        <v>22</v>
      </c>
      <c r="W234" s="20">
        <f>W226+W233</f>
        <v>763</v>
      </c>
      <c r="X234" s="18"/>
      <c r="Y234" s="18"/>
    </row>
    <row r="235" spans="1:25" s="11" customFormat="1" ht="12.75" customHeight="1" x14ac:dyDescent="0.2">
      <c r="A235" s="34"/>
      <c r="C235" s="21"/>
      <c r="D235" s="18"/>
      <c r="E235" s="21"/>
      <c r="F235" s="18"/>
      <c r="G235" s="21"/>
      <c r="H235" s="18"/>
      <c r="I235" s="21"/>
      <c r="J235" s="18"/>
      <c r="K235" s="21"/>
      <c r="L235" s="18"/>
      <c r="M235" s="21"/>
      <c r="N235" s="18"/>
      <c r="O235" s="21"/>
      <c r="P235" s="18"/>
      <c r="Q235" s="21"/>
      <c r="R235" s="18"/>
      <c r="S235" s="21"/>
      <c r="T235" s="18"/>
      <c r="U235" s="21"/>
      <c r="V235" s="18"/>
      <c r="W235" s="21"/>
      <c r="X235" s="18"/>
      <c r="Y235" s="21"/>
    </row>
    <row r="236" spans="1:25" ht="12.75" customHeight="1" x14ac:dyDescent="0.2">
      <c r="B236" s="13" t="s">
        <v>63</v>
      </c>
      <c r="C236" s="21"/>
      <c r="D236" s="18"/>
      <c r="E236" s="21"/>
      <c r="F236" s="18"/>
      <c r="G236" s="21"/>
      <c r="H236" s="18"/>
      <c r="I236" s="21"/>
      <c r="J236" s="18"/>
      <c r="K236" s="21"/>
      <c r="L236" s="18"/>
      <c r="M236" s="21"/>
      <c r="N236" s="18"/>
      <c r="O236" s="21"/>
      <c r="P236" s="18"/>
      <c r="Q236" s="21"/>
      <c r="R236" s="18"/>
      <c r="S236" s="21"/>
      <c r="T236" s="18"/>
      <c r="U236" s="21"/>
      <c r="V236" s="18"/>
      <c r="W236" s="21"/>
      <c r="X236" s="18"/>
      <c r="Y236" s="21"/>
    </row>
    <row r="237" spans="1:25" s="11" customFormat="1" ht="12.75" customHeight="1" x14ac:dyDescent="0.2">
      <c r="A237" s="34"/>
      <c r="B237" s="13" t="s">
        <v>56</v>
      </c>
      <c r="C237" s="19">
        <v>0</v>
      </c>
      <c r="D237" s="18"/>
      <c r="E237" s="19">
        <v>10</v>
      </c>
      <c r="F237" s="18"/>
      <c r="G237" s="19">
        <v>11</v>
      </c>
      <c r="H237" s="18"/>
      <c r="I237" s="19">
        <v>10</v>
      </c>
      <c r="J237" s="18"/>
      <c r="K237" s="24">
        <v>7</v>
      </c>
      <c r="L237" s="18"/>
      <c r="M237" s="24">
        <v>5</v>
      </c>
      <c r="N237" s="18"/>
      <c r="O237" s="24">
        <v>4</v>
      </c>
      <c r="P237" s="18"/>
      <c r="Q237" s="24">
        <v>2</v>
      </c>
      <c r="R237" s="18"/>
      <c r="S237" s="24">
        <v>7</v>
      </c>
      <c r="T237" s="18"/>
      <c r="U237" s="19">
        <v>10</v>
      </c>
      <c r="V237" s="18"/>
      <c r="W237" s="19">
        <v>11</v>
      </c>
      <c r="X237" s="18"/>
      <c r="Y237" s="18"/>
    </row>
    <row r="238" spans="1:25" s="11" customFormat="1" ht="12.75" customHeight="1" x14ac:dyDescent="0.2">
      <c r="A238" s="34"/>
      <c r="B238" s="13" t="s">
        <v>16</v>
      </c>
      <c r="C238" s="19">
        <v>0</v>
      </c>
      <c r="D238" s="18"/>
      <c r="E238" s="19">
        <v>0</v>
      </c>
      <c r="F238" s="18"/>
      <c r="G238" s="19">
        <v>0</v>
      </c>
      <c r="H238" s="18"/>
      <c r="I238" s="19">
        <v>0</v>
      </c>
      <c r="J238" s="18"/>
      <c r="K238" s="19">
        <v>0</v>
      </c>
      <c r="L238" s="18"/>
      <c r="M238" s="19">
        <v>0</v>
      </c>
      <c r="N238" s="18"/>
      <c r="O238" s="19">
        <v>0</v>
      </c>
      <c r="P238" s="18"/>
      <c r="Q238" s="19">
        <v>0</v>
      </c>
      <c r="R238" s="18"/>
      <c r="S238" s="19">
        <v>0</v>
      </c>
      <c r="T238" s="18"/>
      <c r="U238" s="19">
        <v>0</v>
      </c>
      <c r="V238" s="18"/>
      <c r="W238" s="19">
        <v>0</v>
      </c>
      <c r="X238" s="18"/>
      <c r="Y238" s="18"/>
    </row>
    <row r="239" spans="1:25" ht="12.75" customHeight="1" x14ac:dyDescent="0.2">
      <c r="D239" s="10"/>
      <c r="G239" s="9"/>
      <c r="I239" s="9"/>
      <c r="J239" s="10"/>
      <c r="L239" s="10"/>
      <c r="N239" s="10"/>
      <c r="O239" s="9"/>
      <c r="P239" s="10"/>
      <c r="R239" s="10"/>
      <c r="T239" s="10"/>
      <c r="V239" s="10"/>
    </row>
    <row r="240" spans="1:25" ht="12.75" customHeight="1" x14ac:dyDescent="0.2">
      <c r="B240" s="13" t="s">
        <v>331</v>
      </c>
      <c r="C240" s="19">
        <v>59</v>
      </c>
      <c r="D240" s="20">
        <f>E240-C240</f>
        <v>0</v>
      </c>
      <c r="E240" s="19">
        <v>59</v>
      </c>
      <c r="F240" s="20">
        <f>G240-E240</f>
        <v>0</v>
      </c>
      <c r="G240" s="19">
        <v>59</v>
      </c>
      <c r="H240" s="20">
        <f>I240-G240</f>
        <v>0</v>
      </c>
      <c r="I240" s="19">
        <v>59</v>
      </c>
      <c r="J240" s="20">
        <f>K240-I240</f>
        <v>1</v>
      </c>
      <c r="K240" s="19">
        <v>60</v>
      </c>
      <c r="L240" s="20">
        <f>M240-K240</f>
        <v>0</v>
      </c>
      <c r="M240" s="19">
        <v>60</v>
      </c>
      <c r="N240" s="20">
        <f>O240-M240</f>
        <v>0</v>
      </c>
      <c r="O240" s="19">
        <v>60</v>
      </c>
      <c r="P240" s="20">
        <f>Q240-O240</f>
        <v>0</v>
      </c>
      <c r="Q240" s="19">
        <v>60</v>
      </c>
      <c r="R240" s="20">
        <f>S240-Q240</f>
        <v>1</v>
      </c>
      <c r="S240" s="19">
        <v>61</v>
      </c>
      <c r="T240" s="20">
        <f>U240-S240</f>
        <v>1</v>
      </c>
      <c r="U240" s="19">
        <v>62</v>
      </c>
      <c r="V240" s="20">
        <f>W240-U240</f>
        <v>1</v>
      </c>
      <c r="W240" s="19">
        <v>63</v>
      </c>
    </row>
    <row r="243" spans="1:25" s="34" customFormat="1" ht="12.75" customHeight="1" x14ac:dyDescent="0.2">
      <c r="C243" s="29">
        <f>C245</f>
        <v>44749.344444444447</v>
      </c>
      <c r="D243" s="30"/>
      <c r="E243" s="29">
        <f>C243</f>
        <v>44749.344444444447</v>
      </c>
      <c r="F243" s="30"/>
      <c r="G243" s="29">
        <f>DATE(YEAR(E243),MONTH(E243),DAY(E243))+1</f>
        <v>44750</v>
      </c>
      <c r="H243" s="30"/>
      <c r="I243" s="29">
        <f>DATE(YEAR(G243),MONTH(G243),DAY(G243))+1</f>
        <v>44751</v>
      </c>
      <c r="J243" s="30"/>
      <c r="K243" s="29">
        <f>DATE(YEAR(I243),MONTH(I243),DAY(I243))+1</f>
        <v>44752</v>
      </c>
      <c r="L243" s="30"/>
      <c r="M243" s="29">
        <f>DATE(YEAR(K243),MONTH(K243),DAY(K243))+1</f>
        <v>44753</v>
      </c>
      <c r="N243" s="30"/>
      <c r="O243" s="29">
        <f>DATE(YEAR(M243),MONTH(M243),DAY(M243))+1</f>
        <v>44754</v>
      </c>
      <c r="P243" s="30"/>
      <c r="Q243" s="29">
        <f>DATE(YEAR(O243),MONTH(O243),DAY(O243))+1</f>
        <v>44755</v>
      </c>
      <c r="R243" s="30"/>
      <c r="S243" s="29">
        <f>DATE(YEAR(Q243),MONTH(Q243),DAY(Q243))+1</f>
        <v>44756</v>
      </c>
      <c r="T243" s="30"/>
      <c r="U243" s="65"/>
      <c r="V243" s="30"/>
      <c r="W243" s="65"/>
      <c r="X243" s="30"/>
      <c r="Y243" s="65"/>
    </row>
    <row r="244" spans="1:25" s="34" customFormat="1" ht="12.75" customHeight="1" x14ac:dyDescent="0.2">
      <c r="C244" s="77">
        <v>1</v>
      </c>
      <c r="D244" s="76"/>
      <c r="E244" s="77">
        <v>1</v>
      </c>
      <c r="F244" s="76"/>
      <c r="G244" s="77">
        <f>E244+1</f>
        <v>2</v>
      </c>
      <c r="H244" s="76"/>
      <c r="I244" s="77">
        <f>G244+1</f>
        <v>3</v>
      </c>
      <c r="J244" s="76"/>
      <c r="K244" s="77">
        <f>I244+1</f>
        <v>4</v>
      </c>
      <c r="L244" s="76"/>
      <c r="M244" s="77">
        <f>K244+1</f>
        <v>5</v>
      </c>
      <c r="N244" s="76"/>
      <c r="O244" s="77">
        <f>M244+1</f>
        <v>6</v>
      </c>
      <c r="P244" s="76"/>
      <c r="Q244" s="77">
        <f>O244+1</f>
        <v>7</v>
      </c>
      <c r="R244" s="76"/>
      <c r="S244" s="77">
        <f>Q244+1</f>
        <v>8</v>
      </c>
      <c r="T244" s="30"/>
      <c r="U244" s="30"/>
      <c r="V244" s="30"/>
      <c r="W244" s="30"/>
      <c r="X244" s="30"/>
      <c r="Y244" s="79"/>
    </row>
    <row r="245" spans="1:25" s="32" customFormat="1" ht="12.75" customHeight="1" x14ac:dyDescent="0.2">
      <c r="B245" s="40" t="s">
        <v>360</v>
      </c>
      <c r="C245" s="81">
        <v>44749.344444444447</v>
      </c>
      <c r="D245" s="75"/>
      <c r="E245" s="38"/>
      <c r="F245" s="75"/>
      <c r="G245" s="38"/>
      <c r="H245" s="75"/>
      <c r="I245" s="38"/>
      <c r="J245" s="75"/>
      <c r="K245" s="38"/>
      <c r="L245" s="75"/>
      <c r="M245" s="38"/>
      <c r="N245" s="75"/>
      <c r="O245" s="38"/>
      <c r="P245" s="75"/>
      <c r="Q245" s="38"/>
      <c r="R245" s="75"/>
      <c r="S245" s="38"/>
      <c r="T245" s="27"/>
      <c r="U245" s="27"/>
      <c r="V245" s="27"/>
      <c r="W245" s="27"/>
      <c r="X245" s="27"/>
      <c r="Y245" s="43"/>
    </row>
    <row r="246" spans="1:25" s="11" customFormat="1" ht="12.75" customHeight="1" x14ac:dyDescent="0.2">
      <c r="A246" s="34"/>
      <c r="B246" s="13" t="s">
        <v>12</v>
      </c>
      <c r="C246" s="19">
        <v>1</v>
      </c>
      <c r="D246" s="20">
        <f t="shared" ref="D246:D248" si="344">E246-C246</f>
        <v>31</v>
      </c>
      <c r="E246" s="19">
        <v>32</v>
      </c>
      <c r="F246" s="20">
        <f t="shared" ref="F246:F248" si="345">G246-E246</f>
        <v>38</v>
      </c>
      <c r="G246" s="19">
        <v>70</v>
      </c>
      <c r="H246" s="20">
        <f t="shared" ref="H246:H248" si="346">I246-G246</f>
        <v>25</v>
      </c>
      <c r="I246" s="19">
        <v>95</v>
      </c>
      <c r="J246" s="20">
        <f t="shared" ref="J246:J248" si="347">K246-I246</f>
        <v>29</v>
      </c>
      <c r="K246" s="19">
        <v>124</v>
      </c>
      <c r="L246" s="20">
        <f t="shared" ref="L246:L248" si="348">M246-K246</f>
        <v>59</v>
      </c>
      <c r="M246" s="19">
        <v>183</v>
      </c>
      <c r="N246" s="20">
        <f t="shared" ref="N246:N248" si="349">O246-M246</f>
        <v>80</v>
      </c>
      <c r="O246" s="19">
        <v>263</v>
      </c>
      <c r="P246" s="20">
        <f t="shared" ref="P246:P248" si="350">Q246-O246</f>
        <v>49</v>
      </c>
      <c r="Q246" s="19">
        <v>312</v>
      </c>
      <c r="R246" s="20">
        <f t="shared" ref="R246:R248" si="351">S246-Q246</f>
        <v>9</v>
      </c>
      <c r="S246" s="19">
        <v>321</v>
      </c>
      <c r="T246" s="18"/>
      <c r="U246" s="18"/>
      <c r="V246" s="18"/>
      <c r="W246" s="18"/>
      <c r="X246" s="18"/>
      <c r="Y246" s="18"/>
    </row>
    <row r="247" spans="1:25" s="11" customFormat="1" ht="12.75" customHeight="1" x14ac:dyDescent="0.2">
      <c r="A247" s="34"/>
      <c r="B247" s="13" t="s">
        <v>13</v>
      </c>
      <c r="C247" s="19">
        <v>1</v>
      </c>
      <c r="D247" s="20">
        <f t="shared" si="344"/>
        <v>12</v>
      </c>
      <c r="E247" s="19">
        <v>13</v>
      </c>
      <c r="F247" s="20">
        <f t="shared" si="345"/>
        <v>21</v>
      </c>
      <c r="G247" s="19">
        <v>34</v>
      </c>
      <c r="H247" s="20">
        <f t="shared" si="346"/>
        <v>6</v>
      </c>
      <c r="I247" s="19">
        <v>40</v>
      </c>
      <c r="J247" s="20">
        <f t="shared" si="347"/>
        <v>12</v>
      </c>
      <c r="K247" s="19">
        <v>52</v>
      </c>
      <c r="L247" s="20">
        <f t="shared" si="348"/>
        <v>22</v>
      </c>
      <c r="M247" s="19">
        <v>74</v>
      </c>
      <c r="N247" s="20">
        <f t="shared" si="349"/>
        <v>40</v>
      </c>
      <c r="O247" s="19">
        <v>114</v>
      </c>
      <c r="P247" s="20">
        <f t="shared" si="350"/>
        <v>30</v>
      </c>
      <c r="Q247" s="19">
        <v>144</v>
      </c>
      <c r="R247" s="20">
        <f t="shared" si="351"/>
        <v>4</v>
      </c>
      <c r="S247" s="19">
        <v>148</v>
      </c>
      <c r="T247" s="18"/>
      <c r="U247" s="18"/>
      <c r="V247" s="18"/>
      <c r="W247" s="18"/>
      <c r="X247" s="18"/>
      <c r="Y247" s="18"/>
    </row>
    <row r="248" spans="1:25" s="11" customFormat="1" ht="12.75" customHeight="1" x14ac:dyDescent="0.2">
      <c r="A248" s="34"/>
      <c r="B248" s="13" t="s">
        <v>119</v>
      </c>
      <c r="C248" s="19">
        <v>1</v>
      </c>
      <c r="D248" s="20">
        <f t="shared" si="344"/>
        <v>0</v>
      </c>
      <c r="E248" s="19">
        <v>1</v>
      </c>
      <c r="F248" s="20">
        <f t="shared" si="345"/>
        <v>1</v>
      </c>
      <c r="G248" s="19">
        <v>2</v>
      </c>
      <c r="H248" s="20">
        <f t="shared" si="346"/>
        <v>0</v>
      </c>
      <c r="I248" s="19">
        <v>2</v>
      </c>
      <c r="J248" s="20">
        <f t="shared" si="347"/>
        <v>0</v>
      </c>
      <c r="K248" s="19">
        <v>2</v>
      </c>
      <c r="L248" s="20">
        <f t="shared" si="348"/>
        <v>1</v>
      </c>
      <c r="M248" s="19">
        <v>3</v>
      </c>
      <c r="N248" s="20">
        <f t="shared" si="349"/>
        <v>1</v>
      </c>
      <c r="O248" s="19">
        <v>4</v>
      </c>
      <c r="P248" s="20">
        <f t="shared" si="350"/>
        <v>0</v>
      </c>
      <c r="Q248" s="19">
        <v>4</v>
      </c>
      <c r="R248" s="20">
        <f t="shared" si="351"/>
        <v>0</v>
      </c>
      <c r="S248" s="19">
        <v>4</v>
      </c>
      <c r="T248" s="18"/>
      <c r="U248" s="18"/>
      <c r="V248" s="18"/>
      <c r="W248" s="18"/>
      <c r="X248" s="18"/>
      <c r="Y248" s="18"/>
    </row>
    <row r="249" spans="1:25" s="11" customFormat="1" ht="12.75" customHeight="1" x14ac:dyDescent="0.2">
      <c r="A249" s="34"/>
      <c r="C249" s="16">
        <f>IFERROR(MAX(C247,C255)/C246,0)</f>
        <v>1</v>
      </c>
      <c r="D249" s="16">
        <f t="shared" ref="D249:F249" si="352">IFERROR(MAX(D247,D255)/D246,0)</f>
        <v>0.38709677419354838</v>
      </c>
      <c r="E249" s="16">
        <f>IFERROR(MAX(E247,E255)/E246,0)</f>
        <v>0.40625</v>
      </c>
      <c r="F249" s="16">
        <f t="shared" si="352"/>
        <v>0.55263157894736847</v>
      </c>
      <c r="G249" s="16">
        <f>IFERROR(MAX(G247,G255)/G246,0)</f>
        <v>0.48571428571428571</v>
      </c>
      <c r="H249" s="16">
        <f t="shared" ref="H249:J249" si="353">IFERROR(MAX(H247,H255)/H246,0)</f>
        <v>0.32</v>
      </c>
      <c r="I249" s="16">
        <f>IFERROR(MAX(I247,I255)/I246,0)</f>
        <v>0.44210526315789472</v>
      </c>
      <c r="J249" s="16">
        <f t="shared" si="353"/>
        <v>0.41379310344827586</v>
      </c>
      <c r="K249" s="16">
        <f>IFERROR(MAX(K247,K255)/K246,0)</f>
        <v>0.43548387096774194</v>
      </c>
      <c r="L249" s="16">
        <f t="shared" ref="L249:N249" si="354">IFERROR(MAX(L247,L255)/L246,0)</f>
        <v>0.3728813559322034</v>
      </c>
      <c r="M249" s="16">
        <f>IFERROR(MAX(M247,M255)/M246,0)</f>
        <v>0.41530054644808745</v>
      </c>
      <c r="N249" s="16">
        <f t="shared" si="354"/>
        <v>0.51249999999999996</v>
      </c>
      <c r="O249" s="16">
        <f>IFERROR(MAX(O247,O255)/O246,0)</f>
        <v>0.44486692015209123</v>
      </c>
      <c r="P249" s="16">
        <f t="shared" ref="P249:R249" si="355">IFERROR(MAX(P247,P255)/P246,0)</f>
        <v>0.65306122448979587</v>
      </c>
      <c r="Q249" s="16">
        <f>IFERROR(MAX(Q247,Q255)/Q246,0)</f>
        <v>0.47756410256410259</v>
      </c>
      <c r="R249" s="16">
        <f t="shared" si="355"/>
        <v>0.44444444444444442</v>
      </c>
      <c r="S249" s="16">
        <f>IFERROR(MAX(S247,S255)/S246,0)</f>
        <v>0.47663551401869159</v>
      </c>
      <c r="T249" s="66"/>
      <c r="U249" s="66"/>
      <c r="V249" s="66"/>
      <c r="W249" s="66"/>
      <c r="X249" s="66"/>
      <c r="Y249" s="66"/>
    </row>
    <row r="250" spans="1:25" s="11" customFormat="1" ht="12.75" customHeight="1" x14ac:dyDescent="0.2">
      <c r="A250" s="34"/>
      <c r="C250" s="18"/>
      <c r="D250" s="18"/>
      <c r="E250" s="18"/>
      <c r="F250" s="18"/>
      <c r="G250" s="18"/>
      <c r="H250" s="18"/>
      <c r="I250" s="18"/>
      <c r="J250" s="18"/>
      <c r="K250" s="18"/>
      <c r="L250" s="18"/>
      <c r="M250" s="18"/>
      <c r="N250" s="18"/>
      <c r="O250" s="18"/>
      <c r="P250" s="18"/>
      <c r="Q250" s="18"/>
      <c r="R250" s="18"/>
      <c r="S250" s="18"/>
      <c r="T250" s="18"/>
      <c r="U250" s="18"/>
      <c r="V250" s="18"/>
      <c r="W250" s="18"/>
      <c r="X250" s="18"/>
      <c r="Y250" s="18"/>
    </row>
    <row r="251" spans="1:25" s="11" customFormat="1" ht="12.75" customHeight="1" x14ac:dyDescent="0.2">
      <c r="A251" s="34"/>
      <c r="B251" s="13" t="s">
        <v>58</v>
      </c>
      <c r="C251" s="19">
        <v>1</v>
      </c>
      <c r="D251" s="20">
        <f t="shared" ref="D251" si="356">E251-C251</f>
        <v>1</v>
      </c>
      <c r="E251" s="19">
        <v>2</v>
      </c>
      <c r="F251" s="20">
        <f t="shared" ref="F251" si="357">G251-E251</f>
        <v>1</v>
      </c>
      <c r="G251" s="19">
        <v>3</v>
      </c>
      <c r="H251" s="20">
        <f t="shared" ref="H251" si="358">I251-G251</f>
        <v>1</v>
      </c>
      <c r="I251" s="19">
        <v>4</v>
      </c>
      <c r="J251" s="20">
        <f t="shared" ref="J251" si="359">K251-I251</f>
        <v>2</v>
      </c>
      <c r="K251" s="19">
        <v>6</v>
      </c>
      <c r="L251" s="20">
        <f t="shared" ref="L251" si="360">M251-K251</f>
        <v>1</v>
      </c>
      <c r="M251" s="19">
        <v>7</v>
      </c>
      <c r="N251" s="20">
        <f t="shared" ref="N251" si="361">O251-M251</f>
        <v>3</v>
      </c>
      <c r="O251" s="19">
        <v>10</v>
      </c>
      <c r="P251" s="20">
        <f t="shared" ref="P251" si="362">Q251-O251</f>
        <v>3</v>
      </c>
      <c r="Q251" s="19">
        <v>13</v>
      </c>
      <c r="R251" s="20">
        <f t="shared" ref="R251" si="363">S251-Q251</f>
        <v>0</v>
      </c>
      <c r="S251" s="19">
        <v>13</v>
      </c>
      <c r="T251" s="18"/>
      <c r="U251" s="18"/>
      <c r="V251" s="18"/>
      <c r="W251" s="18"/>
      <c r="X251" s="18"/>
      <c r="Y251" s="18"/>
    </row>
    <row r="252" spans="1:25" s="11" customFormat="1" ht="12.75" customHeight="1" x14ac:dyDescent="0.2">
      <c r="A252" s="34"/>
      <c r="B252" s="13" t="s">
        <v>57</v>
      </c>
      <c r="C252" s="19">
        <v>0</v>
      </c>
      <c r="D252" s="20">
        <f>E252-C252</f>
        <v>0</v>
      </c>
      <c r="E252" s="19">
        <v>0</v>
      </c>
      <c r="F252" s="20">
        <f>G252-E252</f>
        <v>0</v>
      </c>
      <c r="G252" s="19">
        <v>0</v>
      </c>
      <c r="H252" s="20">
        <f>I252-G252</f>
        <v>0</v>
      </c>
      <c r="I252" s="19">
        <v>0</v>
      </c>
      <c r="J252" s="20">
        <f>K252-I252</f>
        <v>0</v>
      </c>
      <c r="K252" s="19">
        <v>0</v>
      </c>
      <c r="L252" s="20">
        <f>M252-K252</f>
        <v>0</v>
      </c>
      <c r="M252" s="19">
        <v>0</v>
      </c>
      <c r="N252" s="20">
        <f>O252-M252</f>
        <v>0</v>
      </c>
      <c r="O252" s="19">
        <v>0</v>
      </c>
      <c r="P252" s="20">
        <f>Q252-O252</f>
        <v>1</v>
      </c>
      <c r="Q252" s="19">
        <v>1</v>
      </c>
      <c r="R252" s="20">
        <f>S252-Q252</f>
        <v>0</v>
      </c>
      <c r="S252" s="19">
        <v>1</v>
      </c>
      <c r="T252" s="18"/>
      <c r="U252" s="18"/>
      <c r="V252" s="18"/>
      <c r="W252" s="18"/>
      <c r="X252" s="18"/>
      <c r="Y252" s="18"/>
    </row>
    <row r="253" spans="1:25" s="11" customFormat="1" ht="12.75" customHeight="1" x14ac:dyDescent="0.2">
      <c r="A253" s="34"/>
      <c r="C253" s="18"/>
      <c r="D253" s="18"/>
      <c r="E253" s="18"/>
      <c r="F253" s="18"/>
      <c r="G253" s="18"/>
      <c r="H253" s="18"/>
      <c r="I253" s="18"/>
      <c r="J253" s="18"/>
      <c r="K253" s="18"/>
      <c r="L253" s="18"/>
      <c r="M253" s="18"/>
      <c r="N253" s="18"/>
      <c r="O253" s="18"/>
      <c r="P253" s="18"/>
      <c r="Q253" s="18"/>
      <c r="R253" s="18"/>
      <c r="S253" s="18"/>
      <c r="T253" s="18"/>
      <c r="U253" s="18"/>
      <c r="V253" s="18"/>
      <c r="W253" s="18"/>
      <c r="X253" s="18"/>
      <c r="Y253" s="18"/>
    </row>
    <row r="254" spans="1:25" s="11" customFormat="1" ht="12.75" customHeight="1" x14ac:dyDescent="0.2">
      <c r="A254" s="34"/>
      <c r="C254" s="19">
        <v>0</v>
      </c>
      <c r="D254" s="20">
        <f>E254-C254</f>
        <v>0</v>
      </c>
      <c r="E254" s="19">
        <v>0</v>
      </c>
      <c r="F254" s="20">
        <f>G254-E254</f>
        <v>0</v>
      </c>
      <c r="G254" s="19">
        <v>0</v>
      </c>
      <c r="H254" s="20">
        <f>I254-G254</f>
        <v>2</v>
      </c>
      <c r="I254" s="19">
        <v>2</v>
      </c>
      <c r="J254" s="20">
        <f>K254-I254</f>
        <v>0</v>
      </c>
      <c r="K254" s="19">
        <v>2</v>
      </c>
      <c r="L254" s="20">
        <f>M254-K254</f>
        <v>0</v>
      </c>
      <c r="M254" s="19">
        <v>2</v>
      </c>
      <c r="N254" s="20">
        <f>O254-M254</f>
        <v>1</v>
      </c>
      <c r="O254" s="19">
        <v>3</v>
      </c>
      <c r="P254" s="20">
        <f>Q254-O254</f>
        <v>2</v>
      </c>
      <c r="Q254" s="19">
        <v>5</v>
      </c>
      <c r="R254" s="20">
        <f>S254-Q254</f>
        <v>0</v>
      </c>
      <c r="S254" s="19">
        <v>5</v>
      </c>
      <c r="T254" s="18"/>
      <c r="U254" s="18"/>
      <c r="V254" s="18"/>
      <c r="W254" s="18"/>
      <c r="X254" s="18"/>
      <c r="Y254" s="18"/>
    </row>
    <row r="255" spans="1:25" s="11" customFormat="1" ht="12.75" customHeight="1" x14ac:dyDescent="0.2">
      <c r="A255" s="34"/>
      <c r="B255" s="13" t="s">
        <v>59</v>
      </c>
      <c r="C255" s="20">
        <f>C247+C254</f>
        <v>1</v>
      </c>
      <c r="D255" s="20">
        <f>E255-C255</f>
        <v>12</v>
      </c>
      <c r="E255" s="20">
        <f>E247+E254</f>
        <v>13</v>
      </c>
      <c r="F255" s="20">
        <f>G255-E255</f>
        <v>21</v>
      </c>
      <c r="G255" s="20">
        <f>G247+G254</f>
        <v>34</v>
      </c>
      <c r="H255" s="20">
        <f>I255-G255</f>
        <v>8</v>
      </c>
      <c r="I255" s="20">
        <f>I247+I254</f>
        <v>42</v>
      </c>
      <c r="J255" s="20">
        <f>K255-I255</f>
        <v>12</v>
      </c>
      <c r="K255" s="20">
        <f>K247+K254</f>
        <v>54</v>
      </c>
      <c r="L255" s="20">
        <f>M255-K255</f>
        <v>22</v>
      </c>
      <c r="M255" s="20">
        <f>M247+M254</f>
        <v>76</v>
      </c>
      <c r="N255" s="20">
        <f>O255-M255</f>
        <v>41</v>
      </c>
      <c r="O255" s="20">
        <f>O247+O254</f>
        <v>117</v>
      </c>
      <c r="P255" s="20">
        <f>Q255-O255</f>
        <v>32</v>
      </c>
      <c r="Q255" s="20">
        <f>Q247+Q254</f>
        <v>149</v>
      </c>
      <c r="R255" s="20">
        <f>S255-Q255</f>
        <v>4</v>
      </c>
      <c r="S255" s="20">
        <f>S247+S254</f>
        <v>153</v>
      </c>
      <c r="T255" s="18"/>
      <c r="U255" s="18"/>
      <c r="V255" s="18"/>
      <c r="W255" s="18"/>
      <c r="X255" s="18"/>
      <c r="Y255" s="18"/>
    </row>
    <row r="256" spans="1:25" s="11" customFormat="1" ht="12.75" customHeight="1" x14ac:dyDescent="0.2">
      <c r="A256" s="34"/>
      <c r="C256" s="21"/>
      <c r="D256" s="18"/>
      <c r="E256" s="21"/>
      <c r="F256" s="18"/>
      <c r="G256" s="21"/>
      <c r="H256" s="21"/>
      <c r="I256" s="21"/>
      <c r="J256" s="21"/>
      <c r="K256" s="21"/>
      <c r="L256" s="21"/>
      <c r="M256" s="21"/>
      <c r="N256" s="21"/>
      <c r="O256" s="21"/>
      <c r="P256" s="21"/>
      <c r="Q256" s="21"/>
      <c r="R256" s="21"/>
      <c r="S256" s="21"/>
      <c r="T256" s="21"/>
      <c r="U256" s="21"/>
      <c r="V256" s="18"/>
      <c r="W256" s="21"/>
      <c r="X256" s="18"/>
      <c r="Y256" s="21"/>
    </row>
    <row r="257" spans="1:25" ht="12.75" customHeight="1" x14ac:dyDescent="0.2">
      <c r="B257" s="13" t="s">
        <v>63</v>
      </c>
      <c r="C257" s="21"/>
      <c r="D257" s="18"/>
      <c r="E257" s="21"/>
      <c r="F257" s="18"/>
      <c r="G257" s="21"/>
      <c r="H257" s="21"/>
      <c r="I257" s="21"/>
      <c r="J257" s="21"/>
      <c r="K257" s="21"/>
      <c r="L257" s="21"/>
      <c r="M257" s="21"/>
      <c r="N257" s="21"/>
      <c r="O257" s="21"/>
      <c r="P257" s="21"/>
      <c r="Q257" s="21"/>
      <c r="R257" s="21"/>
      <c r="S257" s="21"/>
      <c r="T257" s="21"/>
      <c r="U257" s="21"/>
      <c r="V257" s="18"/>
      <c r="W257" s="21"/>
      <c r="X257" s="18"/>
      <c r="Y257" s="21"/>
    </row>
    <row r="258" spans="1:25" s="11" customFormat="1" ht="12.75" customHeight="1" x14ac:dyDescent="0.2">
      <c r="A258" s="34"/>
      <c r="B258" s="13" t="s">
        <v>56</v>
      </c>
      <c r="C258" s="19">
        <v>0</v>
      </c>
      <c r="D258" s="18"/>
      <c r="E258" s="19">
        <v>28</v>
      </c>
      <c r="F258" s="18"/>
      <c r="G258" s="19">
        <v>19</v>
      </c>
      <c r="H258" s="18"/>
      <c r="I258" s="19">
        <v>15</v>
      </c>
      <c r="J258" s="18"/>
      <c r="K258" s="19">
        <v>10</v>
      </c>
      <c r="L258" s="18"/>
      <c r="M258" s="24">
        <v>7</v>
      </c>
      <c r="N258" s="18"/>
      <c r="O258" s="24">
        <v>4</v>
      </c>
      <c r="P258" s="18"/>
      <c r="Q258" s="24">
        <v>5</v>
      </c>
      <c r="R258" s="18"/>
      <c r="S258" s="19">
        <v>13</v>
      </c>
      <c r="T258" s="18"/>
      <c r="U258" s="18"/>
      <c r="V258" s="18"/>
      <c r="W258" s="18"/>
      <c r="X258" s="18"/>
      <c r="Y258" s="18"/>
    </row>
    <row r="259" spans="1:25" s="11" customFormat="1" ht="12.75" customHeight="1" x14ac:dyDescent="0.2">
      <c r="A259" s="34"/>
      <c r="B259" s="13" t="s">
        <v>16</v>
      </c>
      <c r="C259" s="19">
        <v>0</v>
      </c>
      <c r="D259" s="18"/>
      <c r="E259" s="19">
        <v>0</v>
      </c>
      <c r="F259" s="18"/>
      <c r="G259" s="19">
        <v>0</v>
      </c>
      <c r="H259" s="18"/>
      <c r="I259" s="19">
        <v>0</v>
      </c>
      <c r="J259" s="18"/>
      <c r="K259" s="19">
        <v>0</v>
      </c>
      <c r="L259" s="18"/>
      <c r="M259" s="19">
        <v>0</v>
      </c>
      <c r="N259" s="18"/>
      <c r="O259" s="19">
        <v>0</v>
      </c>
      <c r="P259" s="18"/>
      <c r="Q259" s="19">
        <v>0</v>
      </c>
      <c r="R259" s="18"/>
      <c r="S259" s="19">
        <v>0</v>
      </c>
      <c r="T259" s="18"/>
      <c r="U259" s="18"/>
      <c r="V259" s="18"/>
      <c r="W259" s="18"/>
      <c r="X259" s="18"/>
      <c r="Y259" s="18"/>
    </row>
    <row r="260" spans="1:25" ht="12.75" customHeight="1" x14ac:dyDescent="0.2">
      <c r="D260" s="10"/>
      <c r="G260" s="9"/>
      <c r="I260" s="9"/>
      <c r="J260" s="10"/>
      <c r="L260" s="10"/>
      <c r="N260" s="10"/>
      <c r="O260" s="9"/>
      <c r="P260" s="10"/>
      <c r="R260" s="10"/>
    </row>
    <row r="261" spans="1:25" ht="12.75" customHeight="1" x14ac:dyDescent="0.2">
      <c r="B261" s="13" t="s">
        <v>331</v>
      </c>
      <c r="C261" s="19">
        <v>59</v>
      </c>
      <c r="D261" s="20">
        <f>E261-C261</f>
        <v>0</v>
      </c>
      <c r="E261" s="19">
        <v>59</v>
      </c>
      <c r="F261" s="20">
        <f>G261-E261</f>
        <v>1</v>
      </c>
      <c r="G261" s="19">
        <v>60</v>
      </c>
      <c r="H261" s="20">
        <f>I261-G261</f>
        <v>0</v>
      </c>
      <c r="I261" s="19">
        <v>60</v>
      </c>
      <c r="J261" s="20">
        <f>K261-I261</f>
        <v>0</v>
      </c>
      <c r="K261" s="19">
        <v>60</v>
      </c>
      <c r="L261" s="20">
        <f>M261-K261</f>
        <v>0</v>
      </c>
      <c r="M261" s="19">
        <v>60</v>
      </c>
      <c r="N261" s="20">
        <f>O261-M261</f>
        <v>1</v>
      </c>
      <c r="O261" s="19">
        <v>61</v>
      </c>
      <c r="P261" s="20">
        <f>Q261-O261</f>
        <v>1</v>
      </c>
      <c r="Q261" s="19">
        <v>62</v>
      </c>
      <c r="R261" s="20">
        <f>S261-Q261</f>
        <v>1</v>
      </c>
      <c r="S261" s="19">
        <v>63</v>
      </c>
    </row>
    <row r="264" spans="1:25" ht="12.75" customHeight="1" x14ac:dyDescent="0.2">
      <c r="A264" s="34"/>
      <c r="B264" s="34"/>
      <c r="C264" s="29">
        <v>44763</v>
      </c>
      <c r="D264" s="30"/>
      <c r="E264" s="29">
        <f>C264</f>
        <v>44763</v>
      </c>
      <c r="F264" s="30"/>
      <c r="G264" s="29">
        <f>E264+1</f>
        <v>44764</v>
      </c>
      <c r="H264" s="30"/>
      <c r="I264" s="29">
        <f>G264+1</f>
        <v>44765</v>
      </c>
      <c r="J264" s="30"/>
      <c r="K264" s="29">
        <f>I264+1</f>
        <v>44766</v>
      </c>
      <c r="L264" s="30"/>
      <c r="M264" s="29">
        <f>K264+1</f>
        <v>44767</v>
      </c>
      <c r="N264" s="30"/>
      <c r="O264" s="29">
        <f>M264+1</f>
        <v>44768</v>
      </c>
      <c r="P264" s="30"/>
      <c r="Q264" s="29">
        <f>O264+1</f>
        <v>44769</v>
      </c>
      <c r="R264" s="30"/>
      <c r="S264" s="29">
        <f>Q264+1</f>
        <v>44770</v>
      </c>
      <c r="T264" s="30"/>
      <c r="U264" s="29">
        <f>S264+1</f>
        <v>44771</v>
      </c>
    </row>
    <row r="265" spans="1:25" ht="12.75" customHeight="1" x14ac:dyDescent="0.2">
      <c r="A265" s="34"/>
      <c r="B265" s="34"/>
      <c r="C265" s="77">
        <v>1</v>
      </c>
      <c r="D265" s="76"/>
      <c r="E265" s="77">
        <v>1</v>
      </c>
      <c r="F265" s="76"/>
      <c r="G265" s="77">
        <f>E265+1</f>
        <v>2</v>
      </c>
      <c r="H265" s="76"/>
      <c r="I265" s="77">
        <f>G265+1</f>
        <v>3</v>
      </c>
      <c r="J265" s="76"/>
      <c r="K265" s="77">
        <f>I265+1</f>
        <v>4</v>
      </c>
      <c r="L265" s="76"/>
      <c r="M265" s="77">
        <f>K265+1</f>
        <v>5</v>
      </c>
      <c r="N265" s="76"/>
      <c r="O265" s="77">
        <f>M265+1</f>
        <v>6</v>
      </c>
      <c r="P265" s="76"/>
      <c r="Q265" s="77">
        <f>O265+1</f>
        <v>7</v>
      </c>
      <c r="R265" s="76"/>
      <c r="S265" s="77">
        <f>Q265+1</f>
        <v>8</v>
      </c>
      <c r="T265" s="76"/>
      <c r="U265" s="77">
        <f>S265+1</f>
        <v>9</v>
      </c>
    </row>
    <row r="266" spans="1:25" ht="12.75" customHeight="1" x14ac:dyDescent="0.2">
      <c r="A266" s="32"/>
      <c r="B266" s="40" t="s">
        <v>421</v>
      </c>
      <c r="C266" s="81">
        <v>44763.92291666667</v>
      </c>
      <c r="D266" s="75"/>
      <c r="E266" s="38"/>
      <c r="F266" s="75"/>
      <c r="G266" s="38"/>
      <c r="H266" s="75"/>
      <c r="I266" s="38"/>
      <c r="J266" s="75"/>
      <c r="K266" s="38"/>
      <c r="L266" s="75"/>
      <c r="M266" s="38"/>
      <c r="N266" s="75"/>
      <c r="O266" s="38"/>
      <c r="P266" s="75"/>
      <c r="Q266" s="38"/>
      <c r="R266" s="75"/>
      <c r="S266" s="38"/>
      <c r="T266" s="75"/>
      <c r="U266" s="38"/>
    </row>
    <row r="267" spans="1:25" ht="12.75" customHeight="1" x14ac:dyDescent="0.2">
      <c r="A267" s="34"/>
      <c r="B267" s="13" t="s">
        <v>12</v>
      </c>
      <c r="C267" s="19">
        <v>1</v>
      </c>
      <c r="D267" s="20">
        <f t="shared" ref="D267:D269" si="364">E267-C267</f>
        <v>28</v>
      </c>
      <c r="E267" s="19">
        <v>29</v>
      </c>
      <c r="F267" s="20">
        <f t="shared" ref="F267:F269" si="365">G267-E267</f>
        <v>15</v>
      </c>
      <c r="G267" s="19">
        <v>44</v>
      </c>
      <c r="H267" s="20">
        <f t="shared" ref="H267:H269" si="366">I267-G267</f>
        <v>18</v>
      </c>
      <c r="I267" s="19">
        <v>62</v>
      </c>
      <c r="J267" s="20">
        <f t="shared" ref="J267:J269" si="367">K267-I267</f>
        <v>17</v>
      </c>
      <c r="K267" s="19">
        <v>79</v>
      </c>
      <c r="L267" s="20">
        <f t="shared" ref="L267:L269" si="368">M267-K267</f>
        <v>15</v>
      </c>
      <c r="M267" s="19">
        <v>94</v>
      </c>
      <c r="N267" s="20">
        <f t="shared" ref="N267:N269" si="369">O267-M267</f>
        <v>49</v>
      </c>
      <c r="O267" s="19">
        <v>143</v>
      </c>
      <c r="P267" s="20">
        <f t="shared" ref="P267:P269" si="370">Q267-O267</f>
        <v>37</v>
      </c>
      <c r="Q267" s="19">
        <v>180</v>
      </c>
      <c r="R267" s="20">
        <f t="shared" ref="R267:R269" si="371">S267-Q267</f>
        <v>66</v>
      </c>
      <c r="S267" s="19">
        <v>246</v>
      </c>
      <c r="T267" s="20">
        <f t="shared" ref="T267:T269" si="372">U267-S267</f>
        <v>0</v>
      </c>
      <c r="U267" s="19">
        <v>246</v>
      </c>
    </row>
    <row r="268" spans="1:25" ht="12.75" customHeight="1" x14ac:dyDescent="0.2">
      <c r="A268" s="34"/>
      <c r="B268" s="13" t="s">
        <v>13</v>
      </c>
      <c r="C268" s="19">
        <v>1</v>
      </c>
      <c r="D268" s="20">
        <f t="shared" si="364"/>
        <v>13</v>
      </c>
      <c r="E268" s="19">
        <v>14</v>
      </c>
      <c r="F268" s="20">
        <f t="shared" si="365"/>
        <v>7</v>
      </c>
      <c r="G268" s="19">
        <v>21</v>
      </c>
      <c r="H268" s="20">
        <f t="shared" si="366"/>
        <v>8</v>
      </c>
      <c r="I268" s="19">
        <v>29</v>
      </c>
      <c r="J268" s="20">
        <f t="shared" si="367"/>
        <v>2</v>
      </c>
      <c r="K268" s="19">
        <v>31</v>
      </c>
      <c r="L268" s="20">
        <f t="shared" si="368"/>
        <v>7</v>
      </c>
      <c r="M268" s="19">
        <v>38</v>
      </c>
      <c r="N268" s="20">
        <f t="shared" si="369"/>
        <v>19</v>
      </c>
      <c r="O268" s="19">
        <v>57</v>
      </c>
      <c r="P268" s="20">
        <f t="shared" si="370"/>
        <v>18</v>
      </c>
      <c r="Q268" s="19">
        <v>75</v>
      </c>
      <c r="R268" s="20">
        <f t="shared" si="371"/>
        <v>27</v>
      </c>
      <c r="S268" s="19">
        <v>102</v>
      </c>
      <c r="T268" s="20">
        <f t="shared" si="372"/>
        <v>0</v>
      </c>
      <c r="U268" s="19">
        <v>102</v>
      </c>
    </row>
    <row r="269" spans="1:25" ht="12.75" customHeight="1" x14ac:dyDescent="0.2">
      <c r="A269" s="34"/>
      <c r="B269" s="13" t="s">
        <v>119</v>
      </c>
      <c r="C269" s="19">
        <v>1</v>
      </c>
      <c r="D269" s="20">
        <f t="shared" si="364"/>
        <v>0</v>
      </c>
      <c r="E269" s="19">
        <v>1</v>
      </c>
      <c r="F269" s="20">
        <f t="shared" si="365"/>
        <v>0</v>
      </c>
      <c r="G269" s="19">
        <v>1</v>
      </c>
      <c r="H269" s="20">
        <f t="shared" si="366"/>
        <v>0</v>
      </c>
      <c r="I269" s="19">
        <v>1</v>
      </c>
      <c r="J269" s="20">
        <f t="shared" si="367"/>
        <v>0</v>
      </c>
      <c r="K269" s="19">
        <v>1</v>
      </c>
      <c r="L269" s="20">
        <f t="shared" si="368"/>
        <v>0</v>
      </c>
      <c r="M269" s="19">
        <v>1</v>
      </c>
      <c r="N269" s="20">
        <f t="shared" si="369"/>
        <v>0</v>
      </c>
      <c r="O269" s="19">
        <v>1</v>
      </c>
      <c r="P269" s="20">
        <f t="shared" si="370"/>
        <v>3</v>
      </c>
      <c r="Q269" s="19">
        <v>4</v>
      </c>
      <c r="R269" s="20">
        <f t="shared" si="371"/>
        <v>2</v>
      </c>
      <c r="S269" s="19">
        <v>6</v>
      </c>
      <c r="T269" s="20">
        <f t="shared" si="372"/>
        <v>0</v>
      </c>
      <c r="U269" s="19">
        <v>6</v>
      </c>
    </row>
    <row r="270" spans="1:25" ht="12.75" customHeight="1" x14ac:dyDescent="0.2">
      <c r="A270" s="34"/>
      <c r="C270" s="16">
        <f>IFERROR(MAX(C268,C276)/C267,0)</f>
        <v>1</v>
      </c>
      <c r="D270" s="16">
        <f t="shared" ref="D270:F270" si="373">IFERROR(MAX(D268,D276)/D267,0)</f>
        <v>0.5</v>
      </c>
      <c r="E270" s="16">
        <f>IFERROR(MAX(E268,E276)/E267,0)</f>
        <v>0.51724137931034486</v>
      </c>
      <c r="F270" s="16">
        <f t="shared" si="373"/>
        <v>0.46666666666666667</v>
      </c>
      <c r="G270" s="16">
        <f>IFERROR(MAX(G268,G276)/G267,0)</f>
        <v>0.5</v>
      </c>
      <c r="H270" s="16">
        <f t="shared" ref="H270:J270" si="374">IFERROR(MAX(H268,H276)/H267,0)</f>
        <v>0.44444444444444442</v>
      </c>
      <c r="I270" s="16">
        <f>IFERROR(MAX(I268,I276)/I267,0)</f>
        <v>0.46774193548387094</v>
      </c>
      <c r="J270" s="16">
        <f t="shared" si="374"/>
        <v>0.11764705882352941</v>
      </c>
      <c r="K270" s="16">
        <f>IFERROR(MAX(K268,K276)/K267,0)</f>
        <v>0.39240506329113922</v>
      </c>
      <c r="L270" s="16">
        <f t="shared" ref="L270:N270" si="375">IFERROR(MAX(L268,L276)/L267,0)</f>
        <v>0.46666666666666667</v>
      </c>
      <c r="M270" s="16">
        <f>IFERROR(MAX(M268,M276)/M267,0)</f>
        <v>0.40425531914893614</v>
      </c>
      <c r="N270" s="16">
        <f t="shared" si="375"/>
        <v>0.38775510204081631</v>
      </c>
      <c r="O270" s="16">
        <f>IFERROR(MAX(O268,O276)/O267,0)</f>
        <v>0.39860139860139859</v>
      </c>
      <c r="P270" s="16">
        <f t="shared" ref="P270:R270" si="376">IFERROR(MAX(P268,P276)/P267,0)</f>
        <v>0.51351351351351349</v>
      </c>
      <c r="Q270" s="16">
        <f>IFERROR(MAX(Q268,Q276)/Q267,0)</f>
        <v>0.42222222222222222</v>
      </c>
      <c r="R270" s="16">
        <f t="shared" si="376"/>
        <v>0.40909090909090912</v>
      </c>
      <c r="S270" s="16">
        <f>IFERROR(MAX(S268,S276)/S267,0)</f>
        <v>0.41869918699186992</v>
      </c>
      <c r="T270" s="16">
        <f t="shared" ref="T270" si="377">IFERROR(MAX(T268,T276)/T267,0)</f>
        <v>0</v>
      </c>
      <c r="U270" s="16">
        <f>IFERROR(MAX(U268,U276)/U267,0)</f>
        <v>0.41869918699186992</v>
      </c>
    </row>
    <row r="271" spans="1:25" ht="12.75" customHeight="1" x14ac:dyDescent="0.2">
      <c r="A271" s="34"/>
      <c r="C271" s="18"/>
      <c r="D271" s="18"/>
      <c r="E271" s="18"/>
      <c r="F271" s="18"/>
      <c r="G271" s="18"/>
      <c r="H271" s="18"/>
      <c r="I271" s="18"/>
      <c r="J271" s="18"/>
      <c r="K271" s="18"/>
      <c r="L271" s="18"/>
      <c r="M271" s="18"/>
      <c r="N271" s="18"/>
      <c r="O271" s="18"/>
      <c r="P271" s="18"/>
      <c r="Q271" s="18"/>
      <c r="R271" s="18"/>
      <c r="S271" s="18"/>
      <c r="T271" s="18"/>
      <c r="U271" s="18"/>
    </row>
    <row r="272" spans="1:25" ht="12.75" customHeight="1" x14ac:dyDescent="0.2">
      <c r="A272" s="34"/>
      <c r="B272" s="13" t="s">
        <v>58</v>
      </c>
      <c r="C272" s="19">
        <v>1</v>
      </c>
      <c r="D272" s="20">
        <f t="shared" ref="D272" si="378">E272-C272</f>
        <v>2</v>
      </c>
      <c r="E272" s="19">
        <v>3</v>
      </c>
      <c r="F272" s="20">
        <f t="shared" ref="F272" si="379">G272-E272</f>
        <v>0</v>
      </c>
      <c r="G272" s="19">
        <v>3</v>
      </c>
      <c r="H272" s="20">
        <f t="shared" ref="H272" si="380">I272-G272</f>
        <v>1</v>
      </c>
      <c r="I272" s="19">
        <v>4</v>
      </c>
      <c r="J272" s="20">
        <f t="shared" ref="J272" si="381">K272-I272</f>
        <v>0</v>
      </c>
      <c r="K272" s="19">
        <v>4</v>
      </c>
      <c r="L272" s="20">
        <f t="shared" ref="L272" si="382">M272-K272</f>
        <v>0</v>
      </c>
      <c r="M272" s="19">
        <v>4</v>
      </c>
      <c r="N272" s="20">
        <f t="shared" ref="N272" si="383">O272-M272</f>
        <v>1</v>
      </c>
      <c r="O272" s="19">
        <v>5</v>
      </c>
      <c r="P272" s="20">
        <f t="shared" ref="P272" si="384">Q272-O272</f>
        <v>4</v>
      </c>
      <c r="Q272" s="19">
        <v>9</v>
      </c>
      <c r="R272" s="20">
        <f t="shared" ref="R272" si="385">S272-Q272</f>
        <v>2</v>
      </c>
      <c r="S272" s="19">
        <v>11</v>
      </c>
      <c r="T272" s="20">
        <f t="shared" ref="T272" si="386">U272-S272</f>
        <v>0</v>
      </c>
      <c r="U272" s="19">
        <v>11</v>
      </c>
    </row>
    <row r="273" spans="1:21" ht="12.75" customHeight="1" x14ac:dyDescent="0.2">
      <c r="A273" s="34"/>
      <c r="B273" s="13" t="s">
        <v>57</v>
      </c>
      <c r="C273" s="19">
        <v>0</v>
      </c>
      <c r="D273" s="20">
        <f>E273-C273</f>
        <v>0</v>
      </c>
      <c r="E273" s="19">
        <v>0</v>
      </c>
      <c r="F273" s="20">
        <f>G273-E273</f>
        <v>0</v>
      </c>
      <c r="G273" s="19">
        <v>0</v>
      </c>
      <c r="H273" s="20">
        <f>I273-G273</f>
        <v>0</v>
      </c>
      <c r="I273" s="19">
        <v>0</v>
      </c>
      <c r="J273" s="20">
        <f>K273-I273</f>
        <v>0</v>
      </c>
      <c r="K273" s="19">
        <v>0</v>
      </c>
      <c r="L273" s="20">
        <f>M273-K273</f>
        <v>0</v>
      </c>
      <c r="M273" s="19">
        <v>0</v>
      </c>
      <c r="N273" s="20">
        <f>O273-M273</f>
        <v>0</v>
      </c>
      <c r="O273" s="19">
        <v>0</v>
      </c>
      <c r="P273" s="20">
        <f>Q273-O273</f>
        <v>0</v>
      </c>
      <c r="Q273" s="19">
        <v>0</v>
      </c>
      <c r="R273" s="20">
        <f>S273-Q273</f>
        <v>0</v>
      </c>
      <c r="S273" s="19">
        <v>0</v>
      </c>
      <c r="T273" s="20">
        <f>U273-S273</f>
        <v>0</v>
      </c>
      <c r="U273" s="19">
        <v>0</v>
      </c>
    </row>
    <row r="274" spans="1:21" ht="12.75" customHeight="1" x14ac:dyDescent="0.2">
      <c r="A274" s="34"/>
      <c r="C274" s="18"/>
      <c r="D274" s="18"/>
      <c r="E274" s="18"/>
      <c r="F274" s="18"/>
      <c r="G274" s="18"/>
      <c r="H274" s="18"/>
      <c r="I274" s="18"/>
      <c r="J274" s="18"/>
      <c r="K274" s="18"/>
      <c r="L274" s="18"/>
      <c r="M274" s="18"/>
      <c r="N274" s="18"/>
      <c r="O274" s="18"/>
      <c r="P274" s="18"/>
      <c r="Q274" s="18"/>
      <c r="R274" s="18"/>
      <c r="S274" s="18"/>
      <c r="T274" s="18"/>
      <c r="U274" s="18"/>
    </row>
    <row r="275" spans="1:21" ht="12.75" customHeight="1" x14ac:dyDescent="0.2">
      <c r="A275" s="34"/>
      <c r="C275" s="19">
        <v>0</v>
      </c>
      <c r="D275" s="20">
        <f>E275-C275</f>
        <v>1</v>
      </c>
      <c r="E275" s="19">
        <v>1</v>
      </c>
      <c r="F275" s="20">
        <f>G275-E275</f>
        <v>0</v>
      </c>
      <c r="G275" s="19">
        <v>1</v>
      </c>
      <c r="H275" s="20">
        <f>I275-G275</f>
        <v>-1</v>
      </c>
      <c r="I275" s="19">
        <v>0</v>
      </c>
      <c r="J275" s="20">
        <f>K275-I275</f>
        <v>0</v>
      </c>
      <c r="K275" s="19">
        <v>0</v>
      </c>
      <c r="L275" s="20">
        <f>M275-K275</f>
        <v>0</v>
      </c>
      <c r="M275" s="19">
        <v>0</v>
      </c>
      <c r="N275" s="20">
        <f>O275-M275</f>
        <v>0</v>
      </c>
      <c r="O275" s="19">
        <v>0</v>
      </c>
      <c r="P275" s="20">
        <f>Q275-O275</f>
        <v>1</v>
      </c>
      <c r="Q275" s="19">
        <v>1</v>
      </c>
      <c r="R275" s="20">
        <f>S275-Q275</f>
        <v>0</v>
      </c>
      <c r="S275" s="19">
        <v>1</v>
      </c>
      <c r="T275" s="20">
        <f>U275-S275</f>
        <v>0</v>
      </c>
      <c r="U275" s="19">
        <v>1</v>
      </c>
    </row>
    <row r="276" spans="1:21" ht="12.75" customHeight="1" x14ac:dyDescent="0.2">
      <c r="A276" s="34"/>
      <c r="B276" s="13" t="s">
        <v>59</v>
      </c>
      <c r="C276" s="20">
        <f>C268+C275</f>
        <v>1</v>
      </c>
      <c r="D276" s="20">
        <f>E276-C276</f>
        <v>14</v>
      </c>
      <c r="E276" s="20">
        <f>E268+E275</f>
        <v>15</v>
      </c>
      <c r="F276" s="20">
        <f>G276-E276</f>
        <v>7</v>
      </c>
      <c r="G276" s="20">
        <f>G268+G275</f>
        <v>22</v>
      </c>
      <c r="H276" s="20">
        <f>I276-G276</f>
        <v>7</v>
      </c>
      <c r="I276" s="20">
        <f>I268+I275</f>
        <v>29</v>
      </c>
      <c r="J276" s="20">
        <f>K276-I276</f>
        <v>2</v>
      </c>
      <c r="K276" s="20">
        <f>K268+K275</f>
        <v>31</v>
      </c>
      <c r="L276" s="20">
        <f>M276-K276</f>
        <v>7</v>
      </c>
      <c r="M276" s="20">
        <f>M268+M275</f>
        <v>38</v>
      </c>
      <c r="N276" s="20">
        <f>O276-M276</f>
        <v>19</v>
      </c>
      <c r="O276" s="20">
        <f>O268+O275</f>
        <v>57</v>
      </c>
      <c r="P276" s="20">
        <f>Q276-O276</f>
        <v>19</v>
      </c>
      <c r="Q276" s="20">
        <f>Q268+Q275</f>
        <v>76</v>
      </c>
      <c r="R276" s="20">
        <f>S276-Q276</f>
        <v>27</v>
      </c>
      <c r="S276" s="20">
        <f>S268+S275</f>
        <v>103</v>
      </c>
      <c r="T276" s="20">
        <f>U276-S276</f>
        <v>0</v>
      </c>
      <c r="U276" s="20">
        <f>U268+U275</f>
        <v>103</v>
      </c>
    </row>
    <row r="277" spans="1:21" ht="12.75" customHeight="1" x14ac:dyDescent="0.2">
      <c r="A277" s="34"/>
      <c r="C277" s="21"/>
      <c r="D277" s="18"/>
      <c r="E277" s="21"/>
      <c r="F277" s="18"/>
      <c r="G277" s="21"/>
      <c r="H277" s="18"/>
      <c r="I277" s="21"/>
      <c r="J277" s="18"/>
      <c r="K277" s="21"/>
      <c r="L277" s="18"/>
      <c r="M277" s="21"/>
      <c r="N277" s="18"/>
      <c r="O277" s="21"/>
      <c r="P277" s="18"/>
      <c r="Q277" s="21"/>
      <c r="R277" s="18"/>
      <c r="S277" s="21"/>
      <c r="T277" s="18"/>
      <c r="U277" s="21"/>
    </row>
    <row r="278" spans="1:21" ht="12.75" customHeight="1" x14ac:dyDescent="0.2">
      <c r="B278" s="13" t="s">
        <v>63</v>
      </c>
      <c r="C278" s="21"/>
      <c r="D278" s="18"/>
      <c r="E278" s="21"/>
      <c r="F278" s="18"/>
      <c r="G278" s="21"/>
      <c r="H278" s="18"/>
      <c r="I278" s="21"/>
      <c r="J278" s="18"/>
      <c r="K278" s="21"/>
      <c r="L278" s="18"/>
      <c r="M278" s="21"/>
      <c r="N278" s="18"/>
      <c r="O278" s="21"/>
      <c r="P278" s="18"/>
      <c r="Q278" s="21"/>
      <c r="R278" s="18"/>
      <c r="S278" s="21"/>
      <c r="T278" s="18"/>
      <c r="U278" s="21"/>
    </row>
    <row r="279" spans="1:21" ht="12.75" customHeight="1" x14ac:dyDescent="0.2">
      <c r="A279" s="34"/>
      <c r="B279" s="13" t="s">
        <v>56</v>
      </c>
      <c r="C279" s="19">
        <v>0</v>
      </c>
      <c r="D279" s="18"/>
      <c r="E279" s="19">
        <v>0</v>
      </c>
      <c r="F279" s="18"/>
      <c r="G279" s="19">
        <v>19</v>
      </c>
      <c r="H279" s="18"/>
      <c r="I279" s="19">
        <v>13</v>
      </c>
      <c r="J279" s="18"/>
      <c r="K279" s="19">
        <v>13</v>
      </c>
      <c r="L279" s="18"/>
      <c r="M279" s="19">
        <v>11</v>
      </c>
      <c r="N279" s="18"/>
      <c r="O279" s="24">
        <v>7</v>
      </c>
      <c r="P279" s="18"/>
      <c r="Q279" s="24">
        <v>8</v>
      </c>
      <c r="R279" s="18"/>
      <c r="S279" s="24">
        <v>8</v>
      </c>
      <c r="T279" s="18"/>
      <c r="U279" s="19">
        <v>22</v>
      </c>
    </row>
    <row r="280" spans="1:21" ht="12.75" customHeight="1" x14ac:dyDescent="0.2">
      <c r="A280" s="34"/>
      <c r="B280" s="13" t="s">
        <v>16</v>
      </c>
      <c r="C280" s="19">
        <v>0</v>
      </c>
      <c r="D280" s="18"/>
      <c r="E280" s="19">
        <v>0</v>
      </c>
      <c r="F280" s="18"/>
      <c r="G280" s="19">
        <v>0</v>
      </c>
      <c r="H280" s="18"/>
      <c r="I280" s="19">
        <v>0</v>
      </c>
      <c r="J280" s="18"/>
      <c r="K280" s="19">
        <v>0</v>
      </c>
      <c r="L280" s="18"/>
      <c r="M280" s="19">
        <v>0</v>
      </c>
      <c r="N280" s="18"/>
      <c r="O280" s="19">
        <v>0</v>
      </c>
      <c r="P280" s="18"/>
      <c r="Q280" s="19">
        <v>0</v>
      </c>
      <c r="R280" s="18"/>
      <c r="S280" s="19">
        <v>0</v>
      </c>
      <c r="T280" s="18"/>
      <c r="U280" s="19">
        <v>0</v>
      </c>
    </row>
    <row r="281" spans="1:21" ht="12.75" customHeight="1" x14ac:dyDescent="0.2">
      <c r="D281" s="10"/>
      <c r="G281" s="9"/>
      <c r="I281" s="9"/>
      <c r="J281" s="10"/>
      <c r="L281" s="10"/>
      <c r="N281" s="10"/>
      <c r="O281" s="9"/>
      <c r="P281" s="10"/>
      <c r="R281" s="10"/>
      <c r="T281" s="10"/>
    </row>
    <row r="282" spans="1:21" ht="12.75" customHeight="1" x14ac:dyDescent="0.2">
      <c r="B282" s="13" t="s">
        <v>331</v>
      </c>
      <c r="C282" s="19">
        <v>63</v>
      </c>
      <c r="D282" s="20">
        <f>E282-C282</f>
        <v>0</v>
      </c>
      <c r="E282" s="19">
        <v>63</v>
      </c>
      <c r="F282" s="20">
        <f>G282-E282</f>
        <v>0</v>
      </c>
      <c r="G282" s="19">
        <v>63</v>
      </c>
      <c r="H282" s="20">
        <f>I282-G282</f>
        <v>0</v>
      </c>
      <c r="I282" s="19">
        <v>63</v>
      </c>
      <c r="J282" s="20">
        <f>K282-I282</f>
        <v>0</v>
      </c>
      <c r="K282" s="19">
        <v>63</v>
      </c>
      <c r="L282" s="20">
        <f>M282-K282</f>
        <v>0</v>
      </c>
      <c r="M282" s="19">
        <v>63</v>
      </c>
      <c r="N282" s="20">
        <f>O282-M282</f>
        <v>0</v>
      </c>
      <c r="O282" s="19">
        <v>63</v>
      </c>
      <c r="P282" s="20">
        <f>Q282-O282</f>
        <v>0</v>
      </c>
      <c r="Q282" s="19">
        <v>63</v>
      </c>
      <c r="R282" s="20">
        <f>S282-Q282</f>
        <v>0</v>
      </c>
      <c r="S282" s="19">
        <v>63</v>
      </c>
      <c r="T282" s="20">
        <f>U282-S282</f>
        <v>0</v>
      </c>
      <c r="U282" s="19">
        <v>63</v>
      </c>
    </row>
    <row r="283" spans="1:21" ht="12.75" customHeight="1" x14ac:dyDescent="0.2">
      <c r="F283" s="9"/>
      <c r="G283" s="9"/>
      <c r="H283" s="9"/>
      <c r="I283" s="9"/>
    </row>
    <row r="284" spans="1:21" ht="12.75" customHeight="1" x14ac:dyDescent="0.2">
      <c r="F284" s="9"/>
      <c r="G284" s="9"/>
      <c r="H284" s="9"/>
      <c r="I284" s="9"/>
    </row>
    <row r="285" spans="1:21" ht="12.75" customHeight="1" x14ac:dyDescent="0.2">
      <c r="A285" s="34"/>
      <c r="B285" s="34"/>
      <c r="C285" s="29">
        <v>44764</v>
      </c>
      <c r="D285" s="30"/>
      <c r="E285" s="29">
        <f>C285</f>
        <v>44764</v>
      </c>
      <c r="F285" s="30"/>
      <c r="G285" s="29">
        <f>E285+1</f>
        <v>44765</v>
      </c>
      <c r="H285" s="30"/>
      <c r="I285" s="29">
        <f>G285+1</f>
        <v>44766</v>
      </c>
      <c r="J285" s="30"/>
      <c r="K285" s="29">
        <f>I285+1</f>
        <v>44767</v>
      </c>
      <c r="L285" s="30"/>
      <c r="M285" s="29">
        <f>K285+1</f>
        <v>44768</v>
      </c>
      <c r="N285" s="30"/>
      <c r="O285" s="29">
        <f>M285+1</f>
        <v>44769</v>
      </c>
      <c r="P285" s="30"/>
      <c r="Q285" s="29">
        <f>O285+1</f>
        <v>44770</v>
      </c>
      <c r="R285" s="30"/>
      <c r="S285" s="29">
        <f>Q285+1</f>
        <v>44771</v>
      </c>
      <c r="T285" s="30"/>
      <c r="U285" s="29">
        <f>S285+1</f>
        <v>44772</v>
      </c>
    </row>
    <row r="286" spans="1:21" ht="12.75" customHeight="1" x14ac:dyDescent="0.2">
      <c r="A286" s="34"/>
      <c r="B286" s="34"/>
      <c r="C286" s="77">
        <v>1</v>
      </c>
      <c r="D286" s="76"/>
      <c r="E286" s="77">
        <v>1</v>
      </c>
      <c r="F286" s="76"/>
      <c r="G286" s="77">
        <f>E286+1</f>
        <v>2</v>
      </c>
      <c r="H286" s="76"/>
      <c r="I286" s="77">
        <f>G286+1</f>
        <v>3</v>
      </c>
      <c r="J286" s="76"/>
      <c r="K286" s="77">
        <f>I286+1</f>
        <v>4</v>
      </c>
      <c r="L286" s="76"/>
      <c r="M286" s="77">
        <f>K286+1</f>
        <v>5</v>
      </c>
      <c r="N286" s="76"/>
      <c r="O286" s="77">
        <f>M286+1</f>
        <v>6</v>
      </c>
      <c r="P286" s="76"/>
      <c r="Q286" s="77">
        <f>O286+1</f>
        <v>7</v>
      </c>
      <c r="R286" s="76"/>
      <c r="S286" s="77">
        <f>Q286+1</f>
        <v>8</v>
      </c>
      <c r="T286" s="76"/>
      <c r="U286" s="77">
        <f>S286+1</f>
        <v>9</v>
      </c>
    </row>
    <row r="287" spans="1:21" ht="12.75" customHeight="1" x14ac:dyDescent="0.2">
      <c r="A287" s="32"/>
      <c r="B287" s="40" t="s">
        <v>422</v>
      </c>
      <c r="C287" s="81">
        <v>44764.390277777777</v>
      </c>
      <c r="D287" s="75"/>
      <c r="E287" s="38"/>
      <c r="F287" s="75"/>
      <c r="G287" s="38"/>
      <c r="H287" s="75"/>
      <c r="I287" s="38"/>
      <c r="J287" s="75"/>
      <c r="K287" s="38"/>
      <c r="L287" s="75"/>
      <c r="M287" s="38"/>
      <c r="N287" s="75"/>
      <c r="O287" s="38"/>
      <c r="P287" s="75"/>
      <c r="Q287" s="38"/>
      <c r="R287" s="75"/>
      <c r="S287" s="38"/>
      <c r="T287" s="75"/>
      <c r="U287" s="38"/>
    </row>
    <row r="288" spans="1:21" ht="12.75" customHeight="1" x14ac:dyDescent="0.2">
      <c r="A288" s="34"/>
      <c r="B288" s="13" t="s">
        <v>12</v>
      </c>
      <c r="C288" s="19">
        <v>1</v>
      </c>
      <c r="D288" s="20">
        <f t="shared" ref="D288:D290" si="387">E288-C288</f>
        <v>32</v>
      </c>
      <c r="E288" s="19">
        <v>33</v>
      </c>
      <c r="F288" s="20">
        <f t="shared" ref="F288:F290" si="388">G288-E288</f>
        <v>36</v>
      </c>
      <c r="G288" s="19">
        <v>69</v>
      </c>
      <c r="H288" s="20">
        <f t="shared" ref="H288:H290" si="389">I288-G288</f>
        <v>17</v>
      </c>
      <c r="I288" s="19">
        <v>86</v>
      </c>
      <c r="J288" s="20">
        <f t="shared" ref="J288:J290" si="390">K288-I288</f>
        <v>10</v>
      </c>
      <c r="K288" s="19">
        <v>96</v>
      </c>
      <c r="L288" s="20">
        <f t="shared" ref="L288:L290" si="391">M288-K288</f>
        <v>34</v>
      </c>
      <c r="M288" s="19">
        <v>130</v>
      </c>
      <c r="N288" s="20">
        <f t="shared" ref="N288:N290" si="392">O288-M288</f>
        <v>27</v>
      </c>
      <c r="O288" s="19">
        <v>157</v>
      </c>
      <c r="P288" s="20">
        <f t="shared" ref="P288:P290" si="393">Q288-O288</f>
        <v>16</v>
      </c>
      <c r="Q288" s="19">
        <v>173</v>
      </c>
      <c r="R288" s="20">
        <f t="shared" ref="R288:R290" si="394">S288-Q288</f>
        <v>0</v>
      </c>
      <c r="S288" s="19">
        <v>173</v>
      </c>
      <c r="T288" s="20">
        <f t="shared" ref="T288:T290" si="395">U288-S288</f>
        <v>0</v>
      </c>
      <c r="U288" s="19">
        <v>173</v>
      </c>
    </row>
    <row r="289" spans="1:21" ht="12.75" customHeight="1" x14ac:dyDescent="0.2">
      <c r="A289" s="34"/>
      <c r="B289" s="13" t="s">
        <v>13</v>
      </c>
      <c r="C289" s="19">
        <v>1</v>
      </c>
      <c r="D289" s="20">
        <f t="shared" si="387"/>
        <v>5</v>
      </c>
      <c r="E289" s="19">
        <v>6</v>
      </c>
      <c r="F289" s="20">
        <f t="shared" si="388"/>
        <v>12</v>
      </c>
      <c r="G289" s="19">
        <v>18</v>
      </c>
      <c r="H289" s="20">
        <f t="shared" si="389"/>
        <v>-1</v>
      </c>
      <c r="I289" s="19">
        <v>17</v>
      </c>
      <c r="J289" s="20">
        <f t="shared" si="390"/>
        <v>6</v>
      </c>
      <c r="K289" s="19">
        <v>23</v>
      </c>
      <c r="L289" s="20">
        <f t="shared" si="391"/>
        <v>9</v>
      </c>
      <c r="M289" s="19">
        <v>32</v>
      </c>
      <c r="N289" s="20">
        <f t="shared" si="392"/>
        <v>8</v>
      </c>
      <c r="O289" s="19">
        <v>40</v>
      </c>
      <c r="P289" s="20">
        <f t="shared" si="393"/>
        <v>2</v>
      </c>
      <c r="Q289" s="19">
        <v>42</v>
      </c>
      <c r="R289" s="20">
        <f t="shared" si="394"/>
        <v>0</v>
      </c>
      <c r="S289" s="19">
        <v>42</v>
      </c>
      <c r="T289" s="20">
        <f t="shared" si="395"/>
        <v>0</v>
      </c>
      <c r="U289" s="19">
        <v>42</v>
      </c>
    </row>
    <row r="290" spans="1:21" ht="12.75" customHeight="1" x14ac:dyDescent="0.2">
      <c r="A290" s="34"/>
      <c r="B290" s="13" t="s">
        <v>119</v>
      </c>
      <c r="C290" s="19">
        <v>1</v>
      </c>
      <c r="D290" s="20">
        <f t="shared" si="387"/>
        <v>0</v>
      </c>
      <c r="E290" s="19">
        <v>1</v>
      </c>
      <c r="F290" s="20">
        <f t="shared" si="388"/>
        <v>0</v>
      </c>
      <c r="G290" s="19">
        <v>1</v>
      </c>
      <c r="H290" s="20">
        <f t="shared" si="389"/>
        <v>0</v>
      </c>
      <c r="I290" s="19">
        <v>1</v>
      </c>
      <c r="J290" s="20">
        <f t="shared" si="390"/>
        <v>0</v>
      </c>
      <c r="K290" s="19">
        <v>1</v>
      </c>
      <c r="L290" s="20">
        <f t="shared" si="391"/>
        <v>0</v>
      </c>
      <c r="M290" s="19">
        <v>1</v>
      </c>
      <c r="N290" s="20">
        <f t="shared" si="392"/>
        <v>0</v>
      </c>
      <c r="O290" s="19">
        <v>1</v>
      </c>
      <c r="P290" s="20">
        <f t="shared" si="393"/>
        <v>0</v>
      </c>
      <c r="Q290" s="19">
        <v>1</v>
      </c>
      <c r="R290" s="20">
        <f t="shared" si="394"/>
        <v>0</v>
      </c>
      <c r="S290" s="19">
        <v>1</v>
      </c>
      <c r="T290" s="20">
        <f t="shared" si="395"/>
        <v>0</v>
      </c>
      <c r="U290" s="19">
        <v>1</v>
      </c>
    </row>
    <row r="291" spans="1:21" ht="12.75" customHeight="1" x14ac:dyDescent="0.2">
      <c r="A291" s="34"/>
      <c r="C291" s="16">
        <f>IFERROR(MAX(C289,C297)/C288,0)</f>
        <v>1</v>
      </c>
      <c r="D291" s="16">
        <f t="shared" ref="D291:F291" si="396">IFERROR(MAX(D289,D297)/D288,0)</f>
        <v>0.1875</v>
      </c>
      <c r="E291" s="16">
        <f>IFERROR(MAX(E289,E297)/E288,0)</f>
        <v>0.21212121212121213</v>
      </c>
      <c r="F291" s="16">
        <f t="shared" si="396"/>
        <v>0.33333333333333331</v>
      </c>
      <c r="G291" s="16">
        <f>IFERROR(MAX(G289,G297)/G288,0)</f>
        <v>0.27536231884057971</v>
      </c>
      <c r="H291" s="16">
        <f t="shared" ref="H291:J291" si="397">IFERROR(MAX(H289,H297)/H288,0)</f>
        <v>0</v>
      </c>
      <c r="I291" s="16">
        <f>IFERROR(MAX(I289,I297)/I288,0)</f>
        <v>0.22093023255813954</v>
      </c>
      <c r="J291" s="16">
        <f t="shared" si="397"/>
        <v>0.6</v>
      </c>
      <c r="K291" s="16">
        <f>IFERROR(MAX(K289,K297)/K288,0)</f>
        <v>0.26041666666666669</v>
      </c>
      <c r="L291" s="16">
        <f t="shared" ref="L291:N291" si="398">IFERROR(MAX(L289,L297)/L288,0)</f>
        <v>0.26470588235294118</v>
      </c>
      <c r="M291" s="16">
        <f>IFERROR(MAX(M289,M297)/M288,0)</f>
        <v>0.26153846153846155</v>
      </c>
      <c r="N291" s="16">
        <f t="shared" si="398"/>
        <v>0.29629629629629628</v>
      </c>
      <c r="O291" s="16">
        <f>IFERROR(MAX(O289,O297)/O288,0)</f>
        <v>0.26751592356687898</v>
      </c>
      <c r="P291" s="16">
        <f t="shared" ref="P291:R291" si="399">IFERROR(MAX(P289,P297)/P288,0)</f>
        <v>0.125</v>
      </c>
      <c r="Q291" s="16">
        <f>IFERROR(MAX(Q289,Q297)/Q288,0)</f>
        <v>0.25433526011560692</v>
      </c>
      <c r="R291" s="16">
        <f t="shared" si="399"/>
        <v>0</v>
      </c>
      <c r="S291" s="16">
        <f>IFERROR(MAX(S289,S297)/S288,0)</f>
        <v>0.25433526011560692</v>
      </c>
      <c r="T291" s="16">
        <f t="shared" ref="T291" si="400">IFERROR(MAX(T289,T297)/T288,0)</f>
        <v>0</v>
      </c>
      <c r="U291" s="16">
        <f>IFERROR(MAX(U289,U297)/U288,0)</f>
        <v>0.25433526011560692</v>
      </c>
    </row>
    <row r="292" spans="1:21" ht="12.75" customHeight="1" x14ac:dyDescent="0.2">
      <c r="A292" s="34"/>
      <c r="C292" s="18"/>
      <c r="D292" s="18"/>
      <c r="E292" s="18"/>
      <c r="F292" s="18"/>
      <c r="G292" s="18"/>
      <c r="H292" s="18"/>
      <c r="I292" s="18"/>
      <c r="J292" s="18"/>
      <c r="K292" s="18"/>
      <c r="L292" s="18"/>
      <c r="M292" s="18"/>
      <c r="N292" s="18"/>
      <c r="O292" s="18"/>
      <c r="P292" s="18"/>
      <c r="Q292" s="18"/>
      <c r="R292" s="18"/>
      <c r="S292" s="18"/>
      <c r="T292" s="18"/>
      <c r="U292" s="18"/>
    </row>
    <row r="293" spans="1:21" ht="12.75" customHeight="1" x14ac:dyDescent="0.2">
      <c r="A293" s="34"/>
      <c r="B293" s="13" t="s">
        <v>58</v>
      </c>
      <c r="C293" s="19">
        <v>1</v>
      </c>
      <c r="D293" s="20">
        <f t="shared" ref="D293" si="401">E293-C293</f>
        <v>2</v>
      </c>
      <c r="E293" s="19">
        <v>3</v>
      </c>
      <c r="F293" s="20">
        <f t="shared" ref="F293" si="402">G293-E293</f>
        <v>1</v>
      </c>
      <c r="G293" s="19">
        <v>4</v>
      </c>
      <c r="H293" s="20">
        <f t="shared" ref="H293" si="403">I293-G293</f>
        <v>0</v>
      </c>
      <c r="I293" s="19">
        <v>4</v>
      </c>
      <c r="J293" s="20">
        <f t="shared" ref="J293" si="404">K293-I293</f>
        <v>0</v>
      </c>
      <c r="K293" s="19">
        <v>4</v>
      </c>
      <c r="L293" s="20">
        <f t="shared" ref="L293" si="405">M293-K293</f>
        <v>0</v>
      </c>
      <c r="M293" s="19">
        <v>4</v>
      </c>
      <c r="N293" s="20">
        <f t="shared" ref="N293" si="406">O293-M293</f>
        <v>0</v>
      </c>
      <c r="O293" s="19">
        <v>4</v>
      </c>
      <c r="P293" s="20">
        <f t="shared" ref="P293" si="407">Q293-O293</f>
        <v>0</v>
      </c>
      <c r="Q293" s="19">
        <v>4</v>
      </c>
      <c r="R293" s="20">
        <f t="shared" ref="R293" si="408">S293-Q293</f>
        <v>0</v>
      </c>
      <c r="S293" s="19">
        <v>4</v>
      </c>
      <c r="T293" s="20">
        <f t="shared" ref="T293" si="409">U293-S293</f>
        <v>0</v>
      </c>
      <c r="U293" s="19">
        <v>4</v>
      </c>
    </row>
    <row r="294" spans="1:21" ht="12.75" customHeight="1" x14ac:dyDescent="0.2">
      <c r="A294" s="34"/>
      <c r="B294" s="13" t="s">
        <v>57</v>
      </c>
      <c r="C294" s="19">
        <v>0</v>
      </c>
      <c r="D294" s="20">
        <f>E294-C294</f>
        <v>0</v>
      </c>
      <c r="E294" s="19">
        <v>0</v>
      </c>
      <c r="F294" s="20">
        <f>G294-E294</f>
        <v>0</v>
      </c>
      <c r="G294" s="19">
        <v>0</v>
      </c>
      <c r="H294" s="20">
        <f>I294-G294</f>
        <v>0</v>
      </c>
      <c r="I294" s="19">
        <v>0</v>
      </c>
      <c r="J294" s="20">
        <f>K294-I294</f>
        <v>0</v>
      </c>
      <c r="K294" s="19">
        <v>0</v>
      </c>
      <c r="L294" s="20">
        <f>M294-K294</f>
        <v>0</v>
      </c>
      <c r="M294" s="19">
        <v>0</v>
      </c>
      <c r="N294" s="20">
        <f>O294-M294</f>
        <v>0</v>
      </c>
      <c r="O294" s="19">
        <v>0</v>
      </c>
      <c r="P294" s="20">
        <f>Q294-O294</f>
        <v>0</v>
      </c>
      <c r="Q294" s="19">
        <v>0</v>
      </c>
      <c r="R294" s="20">
        <f>S294-Q294</f>
        <v>0</v>
      </c>
      <c r="S294" s="19">
        <v>0</v>
      </c>
      <c r="T294" s="20">
        <f>U294-S294</f>
        <v>0</v>
      </c>
      <c r="U294" s="19">
        <v>0</v>
      </c>
    </row>
    <row r="295" spans="1:21" ht="12.75" customHeight="1" x14ac:dyDescent="0.2">
      <c r="A295" s="34"/>
      <c r="C295" s="18"/>
      <c r="D295" s="18"/>
      <c r="E295" s="18"/>
      <c r="F295" s="18"/>
      <c r="G295" s="18"/>
      <c r="H295" s="18"/>
      <c r="I295" s="18"/>
      <c r="J295" s="18"/>
      <c r="K295" s="18"/>
      <c r="L295" s="18"/>
      <c r="M295" s="18"/>
      <c r="N295" s="18"/>
      <c r="O295" s="18"/>
      <c r="P295" s="18"/>
      <c r="Q295" s="18"/>
      <c r="R295" s="18"/>
      <c r="S295" s="18"/>
      <c r="T295" s="18"/>
      <c r="U295" s="18"/>
    </row>
    <row r="296" spans="1:21" ht="12.75" customHeight="1" x14ac:dyDescent="0.2">
      <c r="A296" s="34"/>
      <c r="C296" s="19">
        <v>0</v>
      </c>
      <c r="D296" s="20">
        <f>E296-C296</f>
        <v>1</v>
      </c>
      <c r="E296" s="19">
        <v>1</v>
      </c>
      <c r="F296" s="20">
        <f>G296-E296</f>
        <v>0</v>
      </c>
      <c r="G296" s="19">
        <v>1</v>
      </c>
      <c r="H296" s="20">
        <f>I296-G296</f>
        <v>1</v>
      </c>
      <c r="I296" s="19">
        <v>2</v>
      </c>
      <c r="J296" s="20">
        <f>K296-I296</f>
        <v>0</v>
      </c>
      <c r="K296" s="19">
        <v>2</v>
      </c>
      <c r="L296" s="20">
        <f>M296-K296</f>
        <v>0</v>
      </c>
      <c r="M296" s="19">
        <v>2</v>
      </c>
      <c r="N296" s="20">
        <f>O296-M296</f>
        <v>0</v>
      </c>
      <c r="O296" s="19">
        <v>2</v>
      </c>
      <c r="P296" s="20">
        <f>Q296-O296</f>
        <v>0</v>
      </c>
      <c r="Q296" s="19">
        <v>2</v>
      </c>
      <c r="R296" s="20">
        <f>S296-Q296</f>
        <v>0</v>
      </c>
      <c r="S296" s="19">
        <v>2</v>
      </c>
      <c r="T296" s="20">
        <f>U296-S296</f>
        <v>0</v>
      </c>
      <c r="U296" s="19">
        <v>2</v>
      </c>
    </row>
    <row r="297" spans="1:21" ht="12.75" customHeight="1" x14ac:dyDescent="0.2">
      <c r="A297" s="34"/>
      <c r="B297" s="13" t="s">
        <v>59</v>
      </c>
      <c r="C297" s="20">
        <f>C289+C296</f>
        <v>1</v>
      </c>
      <c r="D297" s="20">
        <f>E297-C297</f>
        <v>6</v>
      </c>
      <c r="E297" s="20">
        <f>E289+E296</f>
        <v>7</v>
      </c>
      <c r="F297" s="20">
        <f>G297-E297</f>
        <v>12</v>
      </c>
      <c r="G297" s="20">
        <f>G289+G296</f>
        <v>19</v>
      </c>
      <c r="H297" s="20">
        <f>I297-G297</f>
        <v>0</v>
      </c>
      <c r="I297" s="20">
        <f>I289+I296</f>
        <v>19</v>
      </c>
      <c r="J297" s="20">
        <f>K297-I297</f>
        <v>6</v>
      </c>
      <c r="K297" s="20">
        <f>K289+K296</f>
        <v>25</v>
      </c>
      <c r="L297" s="20">
        <f>M297-K297</f>
        <v>9</v>
      </c>
      <c r="M297" s="20">
        <f>M289+M296</f>
        <v>34</v>
      </c>
      <c r="N297" s="20">
        <f>O297-M297</f>
        <v>8</v>
      </c>
      <c r="O297" s="20">
        <f>O289+O296</f>
        <v>42</v>
      </c>
      <c r="P297" s="20">
        <f>Q297-O297</f>
        <v>2</v>
      </c>
      <c r="Q297" s="20">
        <f>Q289+Q296</f>
        <v>44</v>
      </c>
      <c r="R297" s="20">
        <f>S297-Q297</f>
        <v>0</v>
      </c>
      <c r="S297" s="20">
        <f>S289+S296</f>
        <v>44</v>
      </c>
      <c r="T297" s="20">
        <f>U297-S297</f>
        <v>0</v>
      </c>
      <c r="U297" s="20">
        <f>U289+U296</f>
        <v>44</v>
      </c>
    </row>
    <row r="298" spans="1:21" ht="12.75" customHeight="1" x14ac:dyDescent="0.2">
      <c r="A298" s="34"/>
      <c r="C298" s="21"/>
      <c r="D298" s="18"/>
      <c r="E298" s="21"/>
      <c r="F298" s="18"/>
      <c r="G298" s="21"/>
      <c r="H298" s="18"/>
      <c r="I298" s="21"/>
      <c r="J298" s="18"/>
      <c r="K298" s="21"/>
      <c r="L298" s="18"/>
      <c r="M298" s="21"/>
      <c r="N298" s="18"/>
      <c r="O298" s="21"/>
      <c r="P298" s="18"/>
      <c r="Q298" s="21"/>
      <c r="R298" s="18"/>
      <c r="S298" s="21"/>
      <c r="T298" s="18"/>
      <c r="U298" s="21"/>
    </row>
    <row r="299" spans="1:21" ht="12.75" customHeight="1" x14ac:dyDescent="0.2">
      <c r="B299" s="13" t="s">
        <v>63</v>
      </c>
      <c r="C299" s="21"/>
      <c r="D299" s="18"/>
      <c r="E299" s="21"/>
      <c r="F299" s="18"/>
      <c r="G299" s="21"/>
      <c r="H299" s="18"/>
      <c r="I299" s="21"/>
      <c r="J299" s="18"/>
      <c r="K299" s="21"/>
      <c r="L299" s="18"/>
      <c r="M299" s="21"/>
      <c r="N299" s="18"/>
      <c r="O299" s="21"/>
      <c r="P299" s="18"/>
      <c r="Q299" s="21"/>
      <c r="R299" s="18"/>
      <c r="S299" s="21"/>
      <c r="T299" s="18"/>
      <c r="U299" s="21"/>
    </row>
    <row r="300" spans="1:21" ht="12.75" customHeight="1" x14ac:dyDescent="0.2">
      <c r="A300" s="34"/>
      <c r="B300" s="13" t="s">
        <v>56</v>
      </c>
      <c r="C300" s="19">
        <v>0</v>
      </c>
      <c r="D300" s="18"/>
      <c r="E300" s="19">
        <v>0</v>
      </c>
      <c r="F300" s="18"/>
      <c r="G300" s="19">
        <v>12</v>
      </c>
      <c r="H300" s="18"/>
      <c r="I300" s="19">
        <v>12</v>
      </c>
      <c r="J300" s="18"/>
      <c r="K300" s="19">
        <v>10</v>
      </c>
      <c r="L300" s="18"/>
      <c r="M300" s="19">
        <v>10</v>
      </c>
      <c r="N300" s="18"/>
      <c r="O300" s="19">
        <v>14</v>
      </c>
      <c r="P300" s="18"/>
      <c r="Q300" s="19">
        <v>14</v>
      </c>
      <c r="R300" s="18"/>
      <c r="S300" s="19">
        <v>0</v>
      </c>
      <c r="T300" s="18"/>
      <c r="U300" s="19">
        <v>0</v>
      </c>
    </row>
    <row r="301" spans="1:21" ht="12.75" customHeight="1" x14ac:dyDescent="0.2">
      <c r="A301" s="34"/>
      <c r="B301" s="13" t="s">
        <v>16</v>
      </c>
      <c r="C301" s="19">
        <v>0</v>
      </c>
      <c r="D301" s="18"/>
      <c r="E301" s="19">
        <v>0</v>
      </c>
      <c r="F301" s="18"/>
      <c r="G301" s="19">
        <v>0</v>
      </c>
      <c r="H301" s="18"/>
      <c r="I301" s="19">
        <v>0</v>
      </c>
      <c r="J301" s="18"/>
      <c r="K301" s="19">
        <v>0</v>
      </c>
      <c r="L301" s="18"/>
      <c r="M301" s="19">
        <v>0</v>
      </c>
      <c r="N301" s="18"/>
      <c r="O301" s="19">
        <v>0</v>
      </c>
      <c r="P301" s="18"/>
      <c r="Q301" s="19">
        <v>0</v>
      </c>
      <c r="R301" s="18"/>
      <c r="S301" s="19">
        <v>0</v>
      </c>
      <c r="T301" s="18"/>
      <c r="U301" s="19">
        <v>0</v>
      </c>
    </row>
    <row r="302" spans="1:21" ht="12.75" customHeight="1" x14ac:dyDescent="0.2">
      <c r="D302" s="10"/>
      <c r="G302" s="9"/>
      <c r="I302" s="9"/>
      <c r="J302" s="10"/>
      <c r="L302" s="10"/>
      <c r="N302" s="10"/>
      <c r="O302" s="9"/>
      <c r="P302" s="10"/>
      <c r="R302" s="10"/>
      <c r="T302" s="10"/>
    </row>
    <row r="303" spans="1:21" ht="12.75" customHeight="1" x14ac:dyDescent="0.2">
      <c r="B303" s="13" t="s">
        <v>331</v>
      </c>
      <c r="C303" s="19">
        <v>63</v>
      </c>
      <c r="D303" s="20">
        <f>E303-C303</f>
        <v>0</v>
      </c>
      <c r="E303" s="19">
        <v>63</v>
      </c>
      <c r="F303" s="20">
        <f>G303-E303</f>
        <v>0</v>
      </c>
      <c r="G303" s="19">
        <v>63</v>
      </c>
      <c r="H303" s="20">
        <f>I303-G303</f>
        <v>0</v>
      </c>
      <c r="I303" s="19">
        <v>63</v>
      </c>
      <c r="J303" s="20">
        <f>K303-I303</f>
        <v>0</v>
      </c>
      <c r="K303" s="19">
        <v>63</v>
      </c>
      <c r="L303" s="20">
        <f>M303-K303</f>
        <v>0</v>
      </c>
      <c r="M303" s="19">
        <v>63</v>
      </c>
      <c r="N303" s="20">
        <f>O303-M303</f>
        <v>0</v>
      </c>
      <c r="O303" s="19">
        <v>63</v>
      </c>
      <c r="P303" s="20">
        <f>Q303-O303</f>
        <v>0</v>
      </c>
      <c r="Q303" s="19">
        <v>63</v>
      </c>
      <c r="R303" s="20">
        <f>S303-Q303</f>
        <v>0</v>
      </c>
      <c r="S303" s="19">
        <v>63</v>
      </c>
      <c r="T303" s="20">
        <f>U303-S303</f>
        <v>0</v>
      </c>
      <c r="U303" s="19">
        <v>63</v>
      </c>
    </row>
    <row r="304" spans="1:21" ht="12.75" customHeight="1" x14ac:dyDescent="0.2">
      <c r="F304" s="9"/>
      <c r="G304" s="9"/>
      <c r="H304" s="9"/>
      <c r="I304" s="9"/>
      <c r="O304" s="9"/>
    </row>
    <row r="305" spans="1:19" ht="12.75" customHeight="1" x14ac:dyDescent="0.2">
      <c r="F305" s="9"/>
      <c r="G305" s="9"/>
      <c r="H305" s="9"/>
      <c r="I305" s="9"/>
      <c r="O305" s="9"/>
    </row>
    <row r="306" spans="1:19" ht="12.75" customHeight="1" x14ac:dyDescent="0.2">
      <c r="A306" s="34"/>
      <c r="B306" s="34"/>
      <c r="C306" s="29">
        <v>44764</v>
      </c>
      <c r="D306" s="30"/>
      <c r="E306" s="29">
        <f>C306</f>
        <v>44764</v>
      </c>
      <c r="F306" s="30"/>
      <c r="G306" s="29">
        <f>E306+1</f>
        <v>44765</v>
      </c>
      <c r="H306" s="30"/>
      <c r="I306" s="29">
        <f>G306+1</f>
        <v>44766</v>
      </c>
      <c r="J306" s="30"/>
      <c r="K306" s="29">
        <f>I306+1</f>
        <v>44767</v>
      </c>
      <c r="L306" s="30"/>
      <c r="M306" s="29">
        <f>K306+1</f>
        <v>44768</v>
      </c>
      <c r="N306" s="30"/>
      <c r="O306" s="29">
        <f>M306+1</f>
        <v>44769</v>
      </c>
      <c r="P306" s="30"/>
      <c r="Q306" s="29">
        <f>O306+1</f>
        <v>44770</v>
      </c>
      <c r="R306" s="30"/>
      <c r="S306" s="29">
        <f>Q306+1</f>
        <v>44771</v>
      </c>
    </row>
    <row r="307" spans="1:19" ht="12.75" customHeight="1" x14ac:dyDescent="0.2">
      <c r="A307" s="34"/>
      <c r="B307" s="34"/>
      <c r="C307" s="77">
        <v>1</v>
      </c>
      <c r="D307" s="76"/>
      <c r="E307" s="77">
        <v>1</v>
      </c>
      <c r="F307" s="76"/>
      <c r="G307" s="77">
        <f>E307+1</f>
        <v>2</v>
      </c>
      <c r="H307" s="76"/>
      <c r="I307" s="77">
        <f>G307+1</f>
        <v>3</v>
      </c>
      <c r="J307" s="76"/>
      <c r="K307" s="77">
        <f>I307+1</f>
        <v>4</v>
      </c>
      <c r="L307" s="76"/>
      <c r="M307" s="77">
        <f>K307+1</f>
        <v>5</v>
      </c>
      <c r="N307" s="76"/>
      <c r="O307" s="77">
        <f>M307+1</f>
        <v>6</v>
      </c>
      <c r="P307" s="76"/>
      <c r="Q307" s="77">
        <f>O307+1</f>
        <v>7</v>
      </c>
      <c r="R307" s="76"/>
      <c r="S307" s="77">
        <f>Q307+1</f>
        <v>8</v>
      </c>
    </row>
    <row r="308" spans="1:19" ht="12.75" customHeight="1" x14ac:dyDescent="0.2">
      <c r="A308" s="32"/>
      <c r="B308" s="40" t="s">
        <v>423</v>
      </c>
      <c r="C308" s="81">
        <v>44764.878472222219</v>
      </c>
      <c r="D308" s="75"/>
      <c r="E308" s="38"/>
      <c r="F308" s="75"/>
      <c r="G308" s="38"/>
      <c r="H308" s="75"/>
      <c r="I308" s="38"/>
      <c r="J308" s="75"/>
      <c r="K308" s="38"/>
      <c r="L308" s="75"/>
      <c r="M308" s="38"/>
      <c r="N308" s="75"/>
      <c r="O308" s="38"/>
      <c r="P308" s="75"/>
      <c r="Q308" s="38"/>
      <c r="R308" s="75"/>
      <c r="S308" s="38"/>
    </row>
    <row r="309" spans="1:19" ht="12.75" customHeight="1" x14ac:dyDescent="0.2">
      <c r="A309" s="34"/>
      <c r="B309" s="13" t="s">
        <v>12</v>
      </c>
      <c r="C309" s="19">
        <v>1</v>
      </c>
      <c r="D309" s="20">
        <f t="shared" ref="D309:D311" si="410">E309-C309</f>
        <v>14</v>
      </c>
      <c r="E309" s="19">
        <v>15</v>
      </c>
      <c r="F309" s="20">
        <f t="shared" ref="F309:F311" si="411">G309-E309</f>
        <v>20</v>
      </c>
      <c r="G309" s="19">
        <v>35</v>
      </c>
      <c r="H309" s="20">
        <f t="shared" ref="H309:H311" si="412">I309-G309</f>
        <v>10</v>
      </c>
      <c r="I309" s="19">
        <v>45</v>
      </c>
      <c r="J309" s="20">
        <f t="shared" ref="J309:J311" si="413">K309-I309</f>
        <v>14</v>
      </c>
      <c r="K309" s="19">
        <v>59</v>
      </c>
      <c r="L309" s="20">
        <f t="shared" ref="L309:L311" si="414">M309-K309</f>
        <v>18</v>
      </c>
      <c r="M309" s="19">
        <v>77</v>
      </c>
      <c r="N309" s="20">
        <f t="shared" ref="N309:N311" si="415">O309-M309</f>
        <v>10</v>
      </c>
      <c r="O309" s="19">
        <v>87</v>
      </c>
      <c r="P309" s="20">
        <f t="shared" ref="P309:P311" si="416">Q309-O309</f>
        <v>16</v>
      </c>
      <c r="Q309" s="19">
        <v>103</v>
      </c>
      <c r="R309" s="20">
        <f t="shared" ref="R309:R311" si="417">S309-Q309</f>
        <v>0</v>
      </c>
      <c r="S309" s="19">
        <v>103</v>
      </c>
    </row>
    <row r="310" spans="1:19" ht="12.75" customHeight="1" x14ac:dyDescent="0.2">
      <c r="A310" s="34"/>
      <c r="B310" s="13" t="s">
        <v>13</v>
      </c>
      <c r="C310" s="19">
        <v>1</v>
      </c>
      <c r="D310" s="20">
        <f t="shared" si="410"/>
        <v>2</v>
      </c>
      <c r="E310" s="19">
        <v>3</v>
      </c>
      <c r="F310" s="20">
        <f t="shared" si="411"/>
        <v>2</v>
      </c>
      <c r="G310" s="19">
        <v>5</v>
      </c>
      <c r="H310" s="20">
        <f t="shared" si="412"/>
        <v>0</v>
      </c>
      <c r="I310" s="19">
        <v>5</v>
      </c>
      <c r="J310" s="20">
        <f t="shared" si="413"/>
        <v>5</v>
      </c>
      <c r="K310" s="19">
        <v>10</v>
      </c>
      <c r="L310" s="20">
        <f t="shared" si="414"/>
        <v>2</v>
      </c>
      <c r="M310" s="19">
        <v>12</v>
      </c>
      <c r="N310" s="20">
        <f t="shared" si="415"/>
        <v>1</v>
      </c>
      <c r="O310" s="19">
        <v>13</v>
      </c>
      <c r="P310" s="20">
        <f t="shared" si="416"/>
        <v>2</v>
      </c>
      <c r="Q310" s="19">
        <v>15</v>
      </c>
      <c r="R310" s="20">
        <f t="shared" si="417"/>
        <v>0</v>
      </c>
      <c r="S310" s="19">
        <v>15</v>
      </c>
    </row>
    <row r="311" spans="1:19" ht="12.75" customHeight="1" x14ac:dyDescent="0.2">
      <c r="A311" s="34"/>
      <c r="B311" s="13" t="s">
        <v>119</v>
      </c>
      <c r="C311" s="19">
        <v>1</v>
      </c>
      <c r="D311" s="20">
        <f t="shared" si="410"/>
        <v>0</v>
      </c>
      <c r="E311" s="19">
        <v>1</v>
      </c>
      <c r="F311" s="20">
        <f t="shared" si="411"/>
        <v>0</v>
      </c>
      <c r="G311" s="19">
        <v>1</v>
      </c>
      <c r="H311" s="20">
        <f t="shared" si="412"/>
        <v>0</v>
      </c>
      <c r="I311" s="19">
        <v>1</v>
      </c>
      <c r="J311" s="20">
        <f t="shared" si="413"/>
        <v>0</v>
      </c>
      <c r="K311" s="19">
        <v>1</v>
      </c>
      <c r="L311" s="20">
        <f t="shared" si="414"/>
        <v>0</v>
      </c>
      <c r="M311" s="19">
        <v>1</v>
      </c>
      <c r="N311" s="20">
        <f t="shared" si="415"/>
        <v>0</v>
      </c>
      <c r="O311" s="19">
        <v>1</v>
      </c>
      <c r="P311" s="20">
        <f t="shared" si="416"/>
        <v>0</v>
      </c>
      <c r="Q311" s="19">
        <v>1</v>
      </c>
      <c r="R311" s="20">
        <f t="shared" si="417"/>
        <v>0</v>
      </c>
      <c r="S311" s="19">
        <v>1</v>
      </c>
    </row>
    <row r="312" spans="1:19" ht="12.75" customHeight="1" x14ac:dyDescent="0.2">
      <c r="A312" s="34"/>
      <c r="C312" s="16">
        <f>IFERROR(MAX(C310,C318)/C309,0)</f>
        <v>1</v>
      </c>
      <c r="D312" s="16">
        <f t="shared" ref="D312:F312" si="418">IFERROR(MAX(D310,D318)/D309,0)</f>
        <v>0.14285714285714285</v>
      </c>
      <c r="E312" s="16">
        <f>IFERROR(MAX(E310,E318)/E309,0)</f>
        <v>0.2</v>
      </c>
      <c r="F312" s="16">
        <f t="shared" si="418"/>
        <v>0.1</v>
      </c>
      <c r="G312" s="16">
        <f>IFERROR(MAX(G310,G318)/G309,0)</f>
        <v>0.14285714285714285</v>
      </c>
      <c r="H312" s="16">
        <f t="shared" ref="H312:J312" si="419">IFERROR(MAX(H310,H318)/H309,0)</f>
        <v>0</v>
      </c>
      <c r="I312" s="16">
        <f>IFERROR(MAX(I310,I318)/I309,0)</f>
        <v>0.1111111111111111</v>
      </c>
      <c r="J312" s="16">
        <f t="shared" si="419"/>
        <v>0.35714285714285715</v>
      </c>
      <c r="K312" s="16">
        <f>IFERROR(MAX(K310,K318)/K309,0)</f>
        <v>0.16949152542372881</v>
      </c>
      <c r="L312" s="16">
        <f t="shared" ref="L312:N312" si="420">IFERROR(MAX(L310,L318)/L309,0)</f>
        <v>0.1111111111111111</v>
      </c>
      <c r="M312" s="16">
        <f>IFERROR(MAX(M310,M318)/M309,0)</f>
        <v>0.15584415584415584</v>
      </c>
      <c r="N312" s="16">
        <f t="shared" si="420"/>
        <v>0.1</v>
      </c>
      <c r="O312" s="16">
        <f>IFERROR(MAX(O310,O318)/O309,0)</f>
        <v>0.14942528735632185</v>
      </c>
      <c r="P312" s="16">
        <f t="shared" ref="P312:R312" si="421">IFERROR(MAX(P310,P318)/P309,0)</f>
        <v>0.125</v>
      </c>
      <c r="Q312" s="16">
        <f>IFERROR(MAX(Q310,Q318)/Q309,0)</f>
        <v>0.14563106796116504</v>
      </c>
      <c r="R312" s="16">
        <f t="shared" si="421"/>
        <v>0</v>
      </c>
      <c r="S312" s="16">
        <f>IFERROR(MAX(S310,S318)/S309,0)</f>
        <v>0.14563106796116504</v>
      </c>
    </row>
    <row r="313" spans="1:19" ht="12.75" customHeight="1" x14ac:dyDescent="0.2">
      <c r="A313" s="34"/>
      <c r="C313" s="18"/>
      <c r="D313" s="18"/>
      <c r="E313" s="18"/>
      <c r="F313" s="18"/>
      <c r="G313" s="18"/>
      <c r="H313" s="18"/>
      <c r="I313" s="18"/>
      <c r="J313" s="18"/>
      <c r="K313" s="18"/>
      <c r="L313" s="18"/>
      <c r="M313" s="18"/>
      <c r="N313" s="18"/>
      <c r="O313" s="18"/>
      <c r="P313" s="18"/>
      <c r="Q313" s="18"/>
      <c r="R313" s="18"/>
      <c r="S313" s="18"/>
    </row>
    <row r="314" spans="1:19" ht="12.75" customHeight="1" x14ac:dyDescent="0.2">
      <c r="A314" s="34"/>
      <c r="B314" s="13" t="s">
        <v>58</v>
      </c>
      <c r="C314" s="19">
        <v>1</v>
      </c>
      <c r="D314" s="20">
        <f t="shared" ref="D314" si="422">E314-C314</f>
        <v>1</v>
      </c>
      <c r="E314" s="19">
        <v>2</v>
      </c>
      <c r="F314" s="20">
        <f t="shared" ref="F314" si="423">G314-E314</f>
        <v>1</v>
      </c>
      <c r="G314" s="19">
        <v>3</v>
      </c>
      <c r="H314" s="20">
        <f t="shared" ref="H314" si="424">I314-G314</f>
        <v>0</v>
      </c>
      <c r="I314" s="19">
        <v>3</v>
      </c>
      <c r="J314" s="20">
        <f t="shared" ref="J314" si="425">K314-I314</f>
        <v>0</v>
      </c>
      <c r="K314" s="19">
        <v>3</v>
      </c>
      <c r="L314" s="20">
        <f t="shared" ref="L314" si="426">M314-K314</f>
        <v>0</v>
      </c>
      <c r="M314" s="19">
        <v>3</v>
      </c>
      <c r="N314" s="20">
        <f t="shared" ref="N314" si="427">O314-M314</f>
        <v>0</v>
      </c>
      <c r="O314" s="19">
        <v>3</v>
      </c>
      <c r="P314" s="20">
        <f t="shared" ref="P314" si="428">Q314-O314</f>
        <v>1</v>
      </c>
      <c r="Q314" s="19">
        <v>4</v>
      </c>
      <c r="R314" s="20">
        <f t="shared" ref="R314" si="429">S314-Q314</f>
        <v>0</v>
      </c>
      <c r="S314" s="19">
        <v>4</v>
      </c>
    </row>
    <row r="315" spans="1:19" ht="12.75" customHeight="1" x14ac:dyDescent="0.2">
      <c r="A315" s="34"/>
      <c r="B315" s="13" t="s">
        <v>57</v>
      </c>
      <c r="C315" s="19">
        <v>0</v>
      </c>
      <c r="D315" s="20">
        <f>E315-C315</f>
        <v>0</v>
      </c>
      <c r="E315" s="19">
        <v>0</v>
      </c>
      <c r="F315" s="20">
        <f>G315-E315</f>
        <v>0</v>
      </c>
      <c r="G315" s="19">
        <v>0</v>
      </c>
      <c r="H315" s="20">
        <f>I315-G315</f>
        <v>0</v>
      </c>
      <c r="I315" s="19">
        <v>0</v>
      </c>
      <c r="J315" s="20">
        <f>K315-I315</f>
        <v>0</v>
      </c>
      <c r="K315" s="19">
        <v>0</v>
      </c>
      <c r="L315" s="20">
        <f>M315-K315</f>
        <v>0</v>
      </c>
      <c r="M315" s="19">
        <v>0</v>
      </c>
      <c r="N315" s="20">
        <f>O315-M315</f>
        <v>0</v>
      </c>
      <c r="O315" s="19">
        <v>0</v>
      </c>
      <c r="P315" s="20">
        <f>Q315-O315</f>
        <v>0</v>
      </c>
      <c r="Q315" s="19">
        <v>0</v>
      </c>
      <c r="R315" s="20">
        <f>S315-Q315</f>
        <v>0</v>
      </c>
      <c r="S315" s="19">
        <v>0</v>
      </c>
    </row>
    <row r="316" spans="1:19" ht="12.75" customHeight="1" x14ac:dyDescent="0.2">
      <c r="A316" s="34"/>
      <c r="C316" s="18"/>
      <c r="D316" s="18"/>
      <c r="E316" s="18"/>
      <c r="F316" s="18"/>
      <c r="G316" s="18"/>
      <c r="H316" s="18"/>
      <c r="I316" s="18"/>
      <c r="J316" s="18"/>
      <c r="K316" s="18"/>
      <c r="L316" s="18"/>
      <c r="M316" s="18"/>
      <c r="N316" s="18"/>
      <c r="O316" s="18"/>
      <c r="P316" s="18"/>
      <c r="Q316" s="18"/>
      <c r="R316" s="18"/>
      <c r="S316" s="18"/>
    </row>
    <row r="317" spans="1:19" ht="12.75" customHeight="1" x14ac:dyDescent="0.2">
      <c r="A317" s="34"/>
      <c r="C317" s="19">
        <v>0</v>
      </c>
      <c r="D317" s="20">
        <f>E317-C317</f>
        <v>0</v>
      </c>
      <c r="E317" s="19">
        <v>0</v>
      </c>
      <c r="F317" s="20">
        <f>G317-E317</f>
        <v>0</v>
      </c>
      <c r="G317" s="19">
        <v>0</v>
      </c>
      <c r="H317" s="20">
        <f>I317-G317</f>
        <v>0</v>
      </c>
      <c r="I317" s="19">
        <v>0</v>
      </c>
      <c r="J317" s="20">
        <f>K317-I317</f>
        <v>0</v>
      </c>
      <c r="K317" s="19">
        <v>0</v>
      </c>
      <c r="L317" s="20">
        <f>M317-K317</f>
        <v>0</v>
      </c>
      <c r="M317" s="19">
        <v>0</v>
      </c>
      <c r="N317" s="20">
        <f>O317-M317</f>
        <v>0</v>
      </c>
      <c r="O317" s="19">
        <v>0</v>
      </c>
      <c r="P317" s="20">
        <f>Q317-O317</f>
        <v>0</v>
      </c>
      <c r="Q317" s="19">
        <v>0</v>
      </c>
      <c r="R317" s="20">
        <f>S317-Q317</f>
        <v>0</v>
      </c>
      <c r="S317" s="19">
        <v>0</v>
      </c>
    </row>
    <row r="318" spans="1:19" ht="12.75" customHeight="1" x14ac:dyDescent="0.2">
      <c r="A318" s="34"/>
      <c r="B318" s="13" t="s">
        <v>59</v>
      </c>
      <c r="C318" s="20">
        <f>C310+C317</f>
        <v>1</v>
      </c>
      <c r="D318" s="20">
        <f>E318-C318</f>
        <v>2</v>
      </c>
      <c r="E318" s="20">
        <f>E310+E317</f>
        <v>3</v>
      </c>
      <c r="F318" s="20">
        <f>G318-E318</f>
        <v>2</v>
      </c>
      <c r="G318" s="20">
        <f>G310+G317</f>
        <v>5</v>
      </c>
      <c r="H318" s="20">
        <f>I318-G318</f>
        <v>0</v>
      </c>
      <c r="I318" s="20">
        <f>I310+I317</f>
        <v>5</v>
      </c>
      <c r="J318" s="20">
        <f>K318-I318</f>
        <v>5</v>
      </c>
      <c r="K318" s="20">
        <f>K310+K317</f>
        <v>10</v>
      </c>
      <c r="L318" s="20">
        <f>M318-K318</f>
        <v>2</v>
      </c>
      <c r="M318" s="20">
        <f>M310+M317</f>
        <v>12</v>
      </c>
      <c r="N318" s="20">
        <f>O318-M318</f>
        <v>1</v>
      </c>
      <c r="O318" s="20">
        <f>O310+O317</f>
        <v>13</v>
      </c>
      <c r="P318" s="20">
        <f>Q318-O318</f>
        <v>2</v>
      </c>
      <c r="Q318" s="20">
        <f>Q310+Q317</f>
        <v>15</v>
      </c>
      <c r="R318" s="20">
        <f>S318-Q318</f>
        <v>0</v>
      </c>
      <c r="S318" s="20">
        <f>S310+S317</f>
        <v>15</v>
      </c>
    </row>
    <row r="319" spans="1:19" ht="12.75" customHeight="1" x14ac:dyDescent="0.2">
      <c r="A319" s="34"/>
      <c r="C319" s="21"/>
      <c r="D319" s="18"/>
      <c r="E319" s="21"/>
      <c r="F319" s="18"/>
      <c r="G319" s="21"/>
      <c r="H319" s="18"/>
      <c r="I319" s="21"/>
      <c r="J319" s="18"/>
      <c r="K319" s="21"/>
      <c r="L319" s="18"/>
      <c r="M319" s="21"/>
      <c r="N319" s="18"/>
      <c r="O319" s="21"/>
      <c r="P319" s="18"/>
      <c r="Q319" s="21"/>
      <c r="R319" s="18"/>
      <c r="S319" s="21"/>
    </row>
    <row r="320" spans="1:19" ht="12.75" customHeight="1" x14ac:dyDescent="0.2">
      <c r="B320" s="13" t="s">
        <v>63</v>
      </c>
      <c r="C320" s="21"/>
      <c r="D320" s="18"/>
      <c r="E320" s="21"/>
      <c r="F320" s="18"/>
      <c r="G320" s="21"/>
      <c r="H320" s="18"/>
      <c r="I320" s="21"/>
      <c r="J320" s="18"/>
      <c r="K320" s="21"/>
      <c r="L320" s="18"/>
      <c r="M320" s="21"/>
      <c r="N320" s="18"/>
      <c r="O320" s="21"/>
      <c r="P320" s="18"/>
      <c r="Q320" s="21"/>
      <c r="R320" s="18"/>
      <c r="S320" s="21"/>
    </row>
    <row r="321" spans="1:21" ht="12.75" customHeight="1" x14ac:dyDescent="0.2">
      <c r="A321" s="34"/>
      <c r="B321" s="13" t="s">
        <v>56</v>
      </c>
      <c r="C321" s="19">
        <v>0</v>
      </c>
      <c r="D321" s="18"/>
      <c r="E321" s="19">
        <v>24</v>
      </c>
      <c r="F321" s="18"/>
      <c r="G321" s="19">
        <v>17</v>
      </c>
      <c r="H321" s="18"/>
      <c r="I321" s="19">
        <v>17</v>
      </c>
      <c r="J321" s="18"/>
      <c r="K321" s="19">
        <v>20</v>
      </c>
      <c r="L321" s="18"/>
      <c r="M321" s="19">
        <v>22</v>
      </c>
      <c r="N321" s="18"/>
      <c r="O321" s="19">
        <v>21</v>
      </c>
      <c r="P321" s="18"/>
      <c r="Q321" s="19">
        <v>24</v>
      </c>
      <c r="R321" s="18"/>
      <c r="S321" s="19">
        <v>15</v>
      </c>
    </row>
    <row r="322" spans="1:21" ht="12.75" customHeight="1" x14ac:dyDescent="0.2">
      <c r="A322" s="34"/>
      <c r="B322" s="13" t="s">
        <v>16</v>
      </c>
      <c r="C322" s="19">
        <v>0</v>
      </c>
      <c r="D322" s="18"/>
      <c r="E322" s="19">
        <v>0</v>
      </c>
      <c r="F322" s="18"/>
      <c r="G322" s="19">
        <v>0</v>
      </c>
      <c r="H322" s="18"/>
      <c r="I322" s="19">
        <v>0</v>
      </c>
      <c r="J322" s="18"/>
      <c r="K322" s="19">
        <v>0</v>
      </c>
      <c r="L322" s="18"/>
      <c r="M322" s="19">
        <v>0</v>
      </c>
      <c r="N322" s="18"/>
      <c r="O322" s="19">
        <v>0</v>
      </c>
      <c r="P322" s="18"/>
      <c r="Q322" s="19">
        <v>0</v>
      </c>
      <c r="R322" s="18"/>
      <c r="S322" s="19">
        <v>0</v>
      </c>
    </row>
    <row r="323" spans="1:21" ht="12.75" customHeight="1" x14ac:dyDescent="0.2">
      <c r="D323" s="10"/>
      <c r="G323" s="9"/>
      <c r="I323" s="9"/>
      <c r="J323" s="10"/>
      <c r="L323" s="10"/>
      <c r="N323" s="10"/>
      <c r="O323" s="9"/>
      <c r="P323" s="10"/>
      <c r="R323" s="10"/>
    </row>
    <row r="324" spans="1:21" ht="12.75" customHeight="1" x14ac:dyDescent="0.2">
      <c r="B324" s="13" t="s">
        <v>331</v>
      </c>
      <c r="C324" s="19">
        <v>63</v>
      </c>
      <c r="D324" s="20">
        <f>E324-C324</f>
        <v>0</v>
      </c>
      <c r="E324" s="19">
        <v>63</v>
      </c>
      <c r="F324" s="20">
        <f>G324-E324</f>
        <v>0</v>
      </c>
      <c r="G324" s="19">
        <v>63</v>
      </c>
      <c r="H324" s="20">
        <f>I324-G324</f>
        <v>0</v>
      </c>
      <c r="I324" s="19">
        <v>63</v>
      </c>
      <c r="J324" s="20">
        <f>K324-I324</f>
        <v>0</v>
      </c>
      <c r="K324" s="19">
        <v>63</v>
      </c>
      <c r="L324" s="20">
        <f>M324-K324</f>
        <v>0</v>
      </c>
      <c r="M324" s="19">
        <v>63</v>
      </c>
      <c r="N324" s="20">
        <f>O324-M324</f>
        <v>0</v>
      </c>
      <c r="O324" s="19">
        <v>63</v>
      </c>
      <c r="P324" s="20">
        <f>Q324-O324</f>
        <v>0</v>
      </c>
      <c r="Q324" s="19">
        <v>63</v>
      </c>
      <c r="R324" s="20">
        <f>S324-Q324</f>
        <v>0</v>
      </c>
      <c r="S324" s="19">
        <v>63</v>
      </c>
    </row>
    <row r="325" spans="1:21" ht="12.75" customHeight="1" x14ac:dyDescent="0.2">
      <c r="H325" s="9"/>
      <c r="I325" s="9"/>
    </row>
    <row r="326" spans="1:21" ht="12.75" customHeight="1" x14ac:dyDescent="0.2">
      <c r="H326" s="9"/>
      <c r="I326" s="9"/>
    </row>
    <row r="327" spans="1:21" ht="12.75" customHeight="1" x14ac:dyDescent="0.2">
      <c r="A327" s="34"/>
      <c r="B327" s="34"/>
      <c r="C327" s="29">
        <v>44788</v>
      </c>
      <c r="D327" s="30"/>
      <c r="E327" s="29">
        <f>C327+1</f>
        <v>44789</v>
      </c>
      <c r="F327" s="30"/>
      <c r="G327" s="29">
        <f>E327+1</f>
        <v>44790</v>
      </c>
      <c r="H327" s="30"/>
      <c r="I327" s="29">
        <f>G327+1</f>
        <v>44791</v>
      </c>
      <c r="J327" s="30"/>
      <c r="K327" s="29">
        <f>I327+1</f>
        <v>44792</v>
      </c>
      <c r="L327" s="30"/>
      <c r="M327" s="29">
        <f>K327+1</f>
        <v>44793</v>
      </c>
      <c r="N327" s="30"/>
      <c r="O327" s="29">
        <f>M327+1</f>
        <v>44794</v>
      </c>
      <c r="P327" s="30"/>
      <c r="Q327" s="29">
        <f>O327+1</f>
        <v>44795</v>
      </c>
      <c r="R327" s="30"/>
      <c r="S327" s="29">
        <f>Q327+1</f>
        <v>44796</v>
      </c>
      <c r="T327" s="30"/>
      <c r="U327" s="29">
        <f>S327+1</f>
        <v>44797</v>
      </c>
    </row>
    <row r="328" spans="1:21" ht="12.75" customHeight="1" x14ac:dyDescent="0.2">
      <c r="A328" s="34"/>
      <c r="B328" s="34"/>
      <c r="C328" s="77">
        <v>1</v>
      </c>
      <c r="D328" s="76"/>
      <c r="E328" s="77">
        <v>1</v>
      </c>
      <c r="F328" s="76"/>
      <c r="G328" s="77">
        <v>1</v>
      </c>
      <c r="H328" s="76"/>
      <c r="I328" s="77">
        <v>1</v>
      </c>
      <c r="J328" s="76"/>
      <c r="K328" s="77">
        <v>1</v>
      </c>
      <c r="L328" s="76"/>
      <c r="M328" s="77">
        <v>1</v>
      </c>
      <c r="N328" s="76"/>
      <c r="O328" s="77">
        <v>1</v>
      </c>
      <c r="P328" s="76"/>
      <c r="Q328" s="77">
        <v>1</v>
      </c>
      <c r="R328" s="76"/>
      <c r="S328" s="77">
        <v>1</v>
      </c>
      <c r="T328" s="76"/>
      <c r="U328" s="77">
        <v>1</v>
      </c>
    </row>
    <row r="329" spans="1:21" ht="12.75" customHeight="1" x14ac:dyDescent="0.2">
      <c r="A329" s="32"/>
      <c r="B329" s="40" t="s">
        <v>460</v>
      </c>
      <c r="C329" s="81">
        <v>44789.506944444445</v>
      </c>
      <c r="D329" s="75"/>
      <c r="E329" s="38"/>
      <c r="F329" s="75"/>
      <c r="G329" s="38"/>
      <c r="H329" s="75"/>
      <c r="I329" s="38"/>
      <c r="J329" s="75"/>
      <c r="K329" s="38"/>
      <c r="L329" s="75"/>
      <c r="M329" s="38"/>
      <c r="N329" s="75"/>
      <c r="O329" s="38"/>
      <c r="P329" s="75"/>
      <c r="Q329" s="38"/>
      <c r="R329" s="75"/>
      <c r="S329" s="38"/>
      <c r="T329" s="75"/>
      <c r="U329" s="38" t="s">
        <v>498</v>
      </c>
    </row>
    <row r="330" spans="1:21" ht="12.75" customHeight="1" x14ac:dyDescent="0.2">
      <c r="A330" s="34"/>
      <c r="B330" s="13" t="s">
        <v>12</v>
      </c>
      <c r="C330" s="19">
        <v>44</v>
      </c>
      <c r="D330" s="20">
        <f t="shared" ref="D330:D332" si="430">E330-C330</f>
        <v>22</v>
      </c>
      <c r="E330" s="19">
        <v>66</v>
      </c>
      <c r="F330" s="20">
        <f t="shared" ref="F330:F332" si="431">G330-E330</f>
        <v>38</v>
      </c>
      <c r="G330" s="19">
        <v>104</v>
      </c>
      <c r="H330" s="20">
        <f t="shared" ref="H330:H332" si="432">I330-G330</f>
        <v>72</v>
      </c>
      <c r="I330" s="19">
        <v>176</v>
      </c>
      <c r="J330" s="20">
        <f t="shared" ref="J330:J332" si="433">K330-I330</f>
        <v>62</v>
      </c>
      <c r="K330" s="19">
        <v>238</v>
      </c>
      <c r="L330" s="20">
        <f t="shared" ref="L330:L332" si="434">M330-K330</f>
        <v>14</v>
      </c>
      <c r="M330" s="19">
        <v>252</v>
      </c>
      <c r="N330" s="20">
        <f t="shared" ref="N330:N332" si="435">O330-M330</f>
        <v>21</v>
      </c>
      <c r="O330" s="19">
        <v>273</v>
      </c>
      <c r="P330" s="20">
        <f t="shared" ref="P330:P332" si="436">Q330-O330</f>
        <v>18</v>
      </c>
      <c r="Q330" s="19">
        <v>291</v>
      </c>
      <c r="R330" s="20">
        <f t="shared" ref="R330:R332" si="437">S330-Q330</f>
        <v>17</v>
      </c>
      <c r="S330" s="19">
        <v>308</v>
      </c>
      <c r="T330" s="20">
        <f t="shared" ref="T330:T332" si="438">U330-S330</f>
        <v>466</v>
      </c>
      <c r="U330" s="19">
        <v>774</v>
      </c>
    </row>
    <row r="331" spans="1:21" ht="12.75" customHeight="1" x14ac:dyDescent="0.2">
      <c r="A331" s="34"/>
      <c r="B331" s="13" t="s">
        <v>13</v>
      </c>
      <c r="C331" s="19">
        <v>12</v>
      </c>
      <c r="D331" s="20">
        <f t="shared" si="430"/>
        <v>7</v>
      </c>
      <c r="E331" s="19">
        <v>19</v>
      </c>
      <c r="F331" s="20">
        <f t="shared" si="431"/>
        <v>13</v>
      </c>
      <c r="G331" s="19">
        <v>32</v>
      </c>
      <c r="H331" s="20">
        <f t="shared" si="432"/>
        <v>28</v>
      </c>
      <c r="I331" s="19">
        <v>60</v>
      </c>
      <c r="J331" s="20">
        <f t="shared" si="433"/>
        <v>27</v>
      </c>
      <c r="K331" s="19">
        <v>87</v>
      </c>
      <c r="L331" s="20">
        <f t="shared" si="434"/>
        <v>7</v>
      </c>
      <c r="M331" s="19">
        <v>94</v>
      </c>
      <c r="N331" s="20">
        <f t="shared" si="435"/>
        <v>6</v>
      </c>
      <c r="O331" s="19">
        <v>100</v>
      </c>
      <c r="P331" s="20">
        <f t="shared" si="436"/>
        <v>5</v>
      </c>
      <c r="Q331" s="19">
        <v>105</v>
      </c>
      <c r="R331" s="20">
        <f t="shared" si="437"/>
        <v>3</v>
      </c>
      <c r="S331" s="19">
        <v>108</v>
      </c>
      <c r="T331" s="20">
        <f t="shared" si="438"/>
        <v>179</v>
      </c>
      <c r="U331" s="19">
        <v>287</v>
      </c>
    </row>
    <row r="332" spans="1:21" ht="12.75" customHeight="1" x14ac:dyDescent="0.2">
      <c r="A332" s="34"/>
      <c r="B332" s="13" t="s">
        <v>119</v>
      </c>
      <c r="C332" s="19">
        <v>1</v>
      </c>
      <c r="D332" s="20">
        <f t="shared" si="430"/>
        <v>0</v>
      </c>
      <c r="E332" s="19">
        <v>1</v>
      </c>
      <c r="F332" s="20">
        <f t="shared" si="431"/>
        <v>0</v>
      </c>
      <c r="G332" s="19">
        <v>1</v>
      </c>
      <c r="H332" s="20">
        <f t="shared" si="432"/>
        <v>1</v>
      </c>
      <c r="I332" s="19">
        <v>2</v>
      </c>
      <c r="J332" s="20">
        <f t="shared" si="433"/>
        <v>2</v>
      </c>
      <c r="K332" s="19">
        <v>4</v>
      </c>
      <c r="L332" s="20">
        <f t="shared" si="434"/>
        <v>0</v>
      </c>
      <c r="M332" s="19">
        <v>4</v>
      </c>
      <c r="N332" s="20">
        <f t="shared" si="435"/>
        <v>0</v>
      </c>
      <c r="O332" s="19">
        <v>4</v>
      </c>
      <c r="P332" s="20">
        <f t="shared" si="436"/>
        <v>0</v>
      </c>
      <c r="Q332" s="19">
        <v>4</v>
      </c>
      <c r="R332" s="20">
        <f t="shared" si="437"/>
        <v>0</v>
      </c>
      <c r="S332" s="19">
        <v>4</v>
      </c>
      <c r="T332" s="20">
        <f t="shared" si="438"/>
        <v>6</v>
      </c>
      <c r="U332" s="19">
        <v>10</v>
      </c>
    </row>
    <row r="333" spans="1:21" ht="12.75" customHeight="1" x14ac:dyDescent="0.2">
      <c r="A333" s="34"/>
      <c r="C333" s="16">
        <f>IFERROR(MAX(C331,C339)/C330,0)</f>
        <v>0.27272727272727271</v>
      </c>
      <c r="D333" s="16">
        <f t="shared" ref="D333:F333" si="439">IFERROR(MAX(D331,D339)/D330,0)</f>
        <v>0.36363636363636365</v>
      </c>
      <c r="E333" s="16">
        <f>IFERROR(MAX(E331,E339)/E330,0)</f>
        <v>0.30303030303030304</v>
      </c>
      <c r="F333" s="16">
        <f t="shared" si="439"/>
        <v>0.39473684210526316</v>
      </c>
      <c r="G333" s="16">
        <f>IFERROR(MAX(G331,G339)/G330,0)</f>
        <v>0.33653846153846156</v>
      </c>
      <c r="H333" s="16">
        <f t="shared" ref="H333:K333" si="440">IFERROR(MAX(H331,H339)/H330,0)</f>
        <v>0.40277777777777779</v>
      </c>
      <c r="I333" s="16">
        <f>IFERROR(MAX(I331,I339)/I330,0)</f>
        <v>0.36363636363636365</v>
      </c>
      <c r="J333" s="16">
        <f t="shared" si="440"/>
        <v>0.45161290322580644</v>
      </c>
      <c r="K333" s="16">
        <f t="shared" si="440"/>
        <v>0.38655462184873951</v>
      </c>
      <c r="L333" s="16">
        <f t="shared" ref="L333:M333" si="441">IFERROR(MAX(L331,L339)/L330,0)</f>
        <v>0.5714285714285714</v>
      </c>
      <c r="M333" s="16">
        <f t="shared" si="441"/>
        <v>0.3968253968253968</v>
      </c>
      <c r="N333" s="16">
        <f t="shared" ref="N333:O333" si="442">IFERROR(MAX(N331,N339)/N330,0)</f>
        <v>0.2857142857142857</v>
      </c>
      <c r="O333" s="16">
        <f t="shared" si="442"/>
        <v>0.38827838827838829</v>
      </c>
      <c r="P333" s="16">
        <f t="shared" ref="P333:Q333" si="443">IFERROR(MAX(P331,P339)/P330,0)</f>
        <v>0.27777777777777779</v>
      </c>
      <c r="Q333" s="16">
        <f t="shared" si="443"/>
        <v>0.38144329896907214</v>
      </c>
      <c r="R333" s="16">
        <f t="shared" ref="R333:S333" si="444">IFERROR(MAX(R331,R339)/R330,0)</f>
        <v>0.17647058823529413</v>
      </c>
      <c r="S333" s="16">
        <f t="shared" si="444"/>
        <v>0.37012987012987014</v>
      </c>
      <c r="T333" s="16">
        <f t="shared" ref="T333:U333" si="445">IFERROR(MAX(T331,T339)/T330,0)</f>
        <v>0.38412017167381973</v>
      </c>
      <c r="U333" s="16">
        <f t="shared" si="445"/>
        <v>0.37855297157622741</v>
      </c>
    </row>
    <row r="334" spans="1:21" ht="12.75" customHeight="1" x14ac:dyDescent="0.2">
      <c r="A334" s="34"/>
      <c r="C334" s="18"/>
      <c r="D334" s="18"/>
      <c r="E334" s="18"/>
      <c r="F334" s="18"/>
      <c r="G334" s="18"/>
      <c r="H334" s="18"/>
      <c r="I334" s="18"/>
      <c r="J334" s="18"/>
      <c r="K334" s="18"/>
      <c r="L334" s="18"/>
      <c r="M334" s="18"/>
      <c r="N334" s="18"/>
      <c r="O334" s="18"/>
      <c r="P334" s="18"/>
      <c r="Q334" s="18"/>
      <c r="R334" s="18"/>
      <c r="S334" s="18"/>
      <c r="T334" s="18"/>
      <c r="U334" s="18"/>
    </row>
    <row r="335" spans="1:21" ht="12.75" customHeight="1" x14ac:dyDescent="0.2">
      <c r="A335" s="34"/>
      <c r="B335" s="13" t="s">
        <v>58</v>
      </c>
      <c r="C335" s="19">
        <v>1</v>
      </c>
      <c r="D335" s="20">
        <f t="shared" ref="D335" si="446">E335-C335</f>
        <v>3</v>
      </c>
      <c r="E335" s="19">
        <v>4</v>
      </c>
      <c r="F335" s="20">
        <f t="shared" ref="F335" si="447">G335-E335</f>
        <v>1</v>
      </c>
      <c r="G335" s="19">
        <v>5</v>
      </c>
      <c r="H335" s="20">
        <f t="shared" ref="H335" si="448">I335-G335</f>
        <v>3</v>
      </c>
      <c r="I335" s="19">
        <v>8</v>
      </c>
      <c r="J335" s="20">
        <f t="shared" ref="J335" si="449">K335-I335</f>
        <v>2</v>
      </c>
      <c r="K335" s="19">
        <v>10</v>
      </c>
      <c r="L335" s="20">
        <f t="shared" ref="L335" si="450">M335-K335</f>
        <v>0</v>
      </c>
      <c r="M335" s="19">
        <v>10</v>
      </c>
      <c r="N335" s="20">
        <f t="shared" ref="N335" si="451">O335-M335</f>
        <v>0</v>
      </c>
      <c r="O335" s="19">
        <v>10</v>
      </c>
      <c r="P335" s="20">
        <f t="shared" ref="P335" si="452">Q335-O335</f>
        <v>0</v>
      </c>
      <c r="Q335" s="19">
        <v>10</v>
      </c>
      <c r="R335" s="20">
        <f t="shared" ref="R335" si="453">S335-Q335</f>
        <v>0</v>
      </c>
      <c r="S335" s="19">
        <v>10</v>
      </c>
      <c r="T335" s="20">
        <f t="shared" ref="T335" si="454">U335-S335</f>
        <v>5</v>
      </c>
      <c r="U335" s="19">
        <v>15</v>
      </c>
    </row>
    <row r="336" spans="1:21" ht="12.75" customHeight="1" x14ac:dyDescent="0.2">
      <c r="A336" s="34"/>
      <c r="B336" s="13" t="s">
        <v>57</v>
      </c>
      <c r="C336" s="19">
        <v>0</v>
      </c>
      <c r="D336" s="20">
        <f>E336-C336</f>
        <v>0</v>
      </c>
      <c r="E336" s="19">
        <v>0</v>
      </c>
      <c r="F336" s="20">
        <f>G336-E336</f>
        <v>0</v>
      </c>
      <c r="G336" s="19">
        <v>0</v>
      </c>
      <c r="H336" s="20">
        <f>I336-G336</f>
        <v>0</v>
      </c>
      <c r="I336" s="19">
        <v>0</v>
      </c>
      <c r="J336" s="20">
        <f>K336-I336</f>
        <v>0</v>
      </c>
      <c r="K336" s="19">
        <v>0</v>
      </c>
      <c r="L336" s="20">
        <f>M336-K336</f>
        <v>0</v>
      </c>
      <c r="M336" s="19">
        <v>0</v>
      </c>
      <c r="N336" s="20">
        <f>O336-M336</f>
        <v>0</v>
      </c>
      <c r="O336" s="19">
        <v>0</v>
      </c>
      <c r="P336" s="20">
        <f>Q336-O336</f>
        <v>0</v>
      </c>
      <c r="Q336" s="19">
        <v>0</v>
      </c>
      <c r="R336" s="20">
        <f>S336-Q336</f>
        <v>0</v>
      </c>
      <c r="S336" s="19">
        <v>0</v>
      </c>
      <c r="T336" s="20">
        <f>U336-S336</f>
        <v>0</v>
      </c>
      <c r="U336" s="19">
        <v>0</v>
      </c>
    </row>
    <row r="337" spans="1:21" ht="12.75" customHeight="1" x14ac:dyDescent="0.2">
      <c r="A337" s="34"/>
      <c r="C337" s="18"/>
      <c r="D337" s="18"/>
      <c r="E337" s="18"/>
      <c r="F337" s="18"/>
      <c r="G337" s="18"/>
      <c r="H337" s="18"/>
      <c r="I337" s="18"/>
      <c r="J337" s="18"/>
      <c r="K337" s="18"/>
      <c r="L337" s="18"/>
      <c r="M337" s="18"/>
      <c r="N337" s="18"/>
      <c r="O337" s="18"/>
      <c r="P337" s="18"/>
      <c r="Q337" s="18"/>
      <c r="R337" s="18"/>
      <c r="S337" s="18"/>
      <c r="T337" s="18"/>
      <c r="U337" s="18"/>
    </row>
    <row r="338" spans="1:21" ht="12.75" customHeight="1" x14ac:dyDescent="0.2">
      <c r="A338" s="34"/>
      <c r="C338" s="19">
        <v>0</v>
      </c>
      <c r="D338" s="20">
        <f>E338-C338</f>
        <v>1</v>
      </c>
      <c r="E338" s="19">
        <v>1</v>
      </c>
      <c r="F338" s="20">
        <f>G338-E338</f>
        <v>2</v>
      </c>
      <c r="G338" s="19">
        <v>3</v>
      </c>
      <c r="H338" s="20">
        <f>I338-G338</f>
        <v>1</v>
      </c>
      <c r="I338" s="19">
        <v>4</v>
      </c>
      <c r="J338" s="20">
        <f>K338-I338</f>
        <v>1</v>
      </c>
      <c r="K338" s="19">
        <v>5</v>
      </c>
      <c r="L338" s="20">
        <f>M338-K338</f>
        <v>1</v>
      </c>
      <c r="M338" s="19">
        <v>6</v>
      </c>
      <c r="N338" s="20">
        <f>O338-M338</f>
        <v>0</v>
      </c>
      <c r="O338" s="19">
        <v>6</v>
      </c>
      <c r="P338" s="20">
        <f>Q338-O338</f>
        <v>0</v>
      </c>
      <c r="Q338" s="19">
        <v>6</v>
      </c>
      <c r="R338" s="20">
        <f>S338-Q338</f>
        <v>0</v>
      </c>
      <c r="S338" s="19">
        <v>6</v>
      </c>
      <c r="T338" s="20">
        <f>U338-S338</f>
        <v>0</v>
      </c>
      <c r="U338" s="19">
        <v>6</v>
      </c>
    </row>
    <row r="339" spans="1:21" ht="12.75" customHeight="1" x14ac:dyDescent="0.2">
      <c r="A339" s="34"/>
      <c r="B339" s="13" t="s">
        <v>59</v>
      </c>
      <c r="C339" s="20">
        <f>C331+C338</f>
        <v>12</v>
      </c>
      <c r="D339" s="20">
        <f>E339-C339</f>
        <v>8</v>
      </c>
      <c r="E339" s="20">
        <f>E331+E338</f>
        <v>20</v>
      </c>
      <c r="F339" s="20">
        <f>G339-E339</f>
        <v>15</v>
      </c>
      <c r="G339" s="20">
        <f>G331+G338</f>
        <v>35</v>
      </c>
      <c r="H339" s="20">
        <f>I339-G339</f>
        <v>29</v>
      </c>
      <c r="I339" s="20">
        <f>I331+I338</f>
        <v>64</v>
      </c>
      <c r="J339" s="20">
        <f>K339-I339</f>
        <v>28</v>
      </c>
      <c r="K339" s="20">
        <f>K331+K338</f>
        <v>92</v>
      </c>
      <c r="L339" s="20">
        <f>M339-K339</f>
        <v>8</v>
      </c>
      <c r="M339" s="20">
        <f>M331+M338</f>
        <v>100</v>
      </c>
      <c r="N339" s="20">
        <f>O339-M339</f>
        <v>6</v>
      </c>
      <c r="O339" s="20">
        <f>O331+O338</f>
        <v>106</v>
      </c>
      <c r="P339" s="20">
        <f>Q339-O339</f>
        <v>5</v>
      </c>
      <c r="Q339" s="20">
        <f>Q331+Q338</f>
        <v>111</v>
      </c>
      <c r="R339" s="20">
        <f>S339-Q339</f>
        <v>3</v>
      </c>
      <c r="S339" s="20">
        <f>S331+S338</f>
        <v>114</v>
      </c>
      <c r="T339" s="20">
        <f>U339-S339</f>
        <v>179</v>
      </c>
      <c r="U339" s="20">
        <f>U331+U338</f>
        <v>293</v>
      </c>
    </row>
    <row r="340" spans="1:21" ht="12.75" customHeight="1" x14ac:dyDescent="0.2">
      <c r="A340" s="34"/>
      <c r="C340" s="21"/>
      <c r="D340" s="18"/>
      <c r="E340" s="21"/>
      <c r="F340" s="18"/>
      <c r="G340" s="21"/>
      <c r="H340" s="18"/>
      <c r="I340" s="21"/>
      <c r="J340" s="18"/>
      <c r="K340" s="21"/>
      <c r="L340" s="18"/>
      <c r="M340" s="21"/>
      <c r="N340" s="18"/>
      <c r="O340" s="21"/>
      <c r="P340" s="18"/>
      <c r="Q340" s="21"/>
      <c r="R340" s="18"/>
      <c r="S340" s="21"/>
      <c r="T340" s="18"/>
      <c r="U340" s="21"/>
    </row>
    <row r="341" spans="1:21" ht="12.75" customHeight="1" x14ac:dyDescent="0.2">
      <c r="B341" s="13" t="s">
        <v>63</v>
      </c>
      <c r="C341" s="21"/>
      <c r="D341" s="18"/>
      <c r="E341" s="21"/>
      <c r="F341" s="18"/>
      <c r="G341" s="21"/>
      <c r="H341" s="18"/>
      <c r="I341" s="21"/>
      <c r="J341" s="18"/>
      <c r="K341" s="21"/>
      <c r="L341" s="18"/>
      <c r="M341" s="21"/>
      <c r="N341" s="18"/>
      <c r="O341" s="21"/>
      <c r="P341" s="18"/>
      <c r="Q341" s="21"/>
      <c r="R341" s="18"/>
      <c r="S341" s="21"/>
      <c r="T341" s="18"/>
      <c r="U341" s="21"/>
    </row>
    <row r="342" spans="1:21" ht="12.75" customHeight="1" x14ac:dyDescent="0.2">
      <c r="A342" s="34"/>
      <c r="B342" s="13" t="s">
        <v>56</v>
      </c>
      <c r="C342" s="19">
        <v>0</v>
      </c>
      <c r="D342" s="18"/>
      <c r="E342" s="19">
        <v>18</v>
      </c>
      <c r="F342" s="18"/>
      <c r="G342" s="24">
        <v>8</v>
      </c>
      <c r="H342" s="18"/>
      <c r="I342" s="24">
        <v>5</v>
      </c>
      <c r="J342" s="18"/>
      <c r="K342" s="24">
        <v>8</v>
      </c>
      <c r="L342" s="18"/>
      <c r="M342" s="19">
        <v>10</v>
      </c>
      <c r="N342" s="18"/>
      <c r="O342" s="19">
        <v>10</v>
      </c>
      <c r="P342" s="18"/>
      <c r="Q342" s="19">
        <v>9</v>
      </c>
      <c r="R342" s="18"/>
      <c r="S342" s="19">
        <v>0</v>
      </c>
      <c r="T342" s="18"/>
      <c r="U342" s="19">
        <v>0</v>
      </c>
    </row>
    <row r="343" spans="1:21" ht="12.75" customHeight="1" x14ac:dyDescent="0.2">
      <c r="A343" s="34"/>
      <c r="B343" s="13" t="s">
        <v>16</v>
      </c>
      <c r="C343" s="19">
        <v>0</v>
      </c>
      <c r="D343" s="18"/>
      <c r="E343" s="19">
        <v>0</v>
      </c>
      <c r="F343" s="18"/>
      <c r="G343" s="19">
        <v>0</v>
      </c>
      <c r="H343" s="18"/>
      <c r="I343" s="19">
        <v>0</v>
      </c>
      <c r="J343" s="18"/>
      <c r="K343" s="19">
        <v>0</v>
      </c>
      <c r="L343" s="18"/>
      <c r="M343" s="19">
        <v>0</v>
      </c>
      <c r="N343" s="18"/>
      <c r="O343" s="19">
        <v>0</v>
      </c>
      <c r="P343" s="18"/>
      <c r="Q343" s="19">
        <v>0</v>
      </c>
      <c r="R343" s="18"/>
      <c r="S343" s="19">
        <v>0</v>
      </c>
      <c r="T343" s="18"/>
      <c r="U343" s="19">
        <v>0</v>
      </c>
    </row>
    <row r="344" spans="1:21" ht="12.75" customHeight="1" x14ac:dyDescent="0.2">
      <c r="D344" s="10"/>
      <c r="G344" s="9"/>
      <c r="I344" s="11"/>
      <c r="J344" s="10"/>
      <c r="K344" s="11"/>
      <c r="L344" s="10"/>
      <c r="M344" s="11"/>
      <c r="N344" s="10"/>
      <c r="O344" s="11"/>
      <c r="P344" s="10"/>
      <c r="Q344" s="11"/>
      <c r="R344" s="10"/>
      <c r="S344" s="11"/>
      <c r="T344" s="10"/>
      <c r="U344" s="11"/>
    </row>
    <row r="345" spans="1:21" ht="12.75" customHeight="1" x14ac:dyDescent="0.2">
      <c r="B345" s="13" t="s">
        <v>331</v>
      </c>
      <c r="C345" s="19">
        <v>67</v>
      </c>
      <c r="D345" s="20">
        <f>E345-C345</f>
        <v>0</v>
      </c>
      <c r="E345" s="19">
        <v>67</v>
      </c>
      <c r="F345" s="20">
        <f>G345-E345</f>
        <v>0</v>
      </c>
      <c r="G345" s="19">
        <v>67</v>
      </c>
      <c r="H345" s="20">
        <f>I345-G345</f>
        <v>1</v>
      </c>
      <c r="I345" s="19">
        <v>68</v>
      </c>
      <c r="J345" s="20">
        <f>K345-I345</f>
        <v>2</v>
      </c>
      <c r="K345" s="19">
        <v>70</v>
      </c>
      <c r="L345" s="20">
        <f>M345-K345</f>
        <v>0</v>
      </c>
      <c r="M345" s="19">
        <v>70</v>
      </c>
      <c r="N345" s="20">
        <f>O345-M345</f>
        <v>2</v>
      </c>
      <c r="O345" s="19">
        <v>72</v>
      </c>
      <c r="P345" s="20">
        <f>Q345-O345</f>
        <v>0</v>
      </c>
      <c r="Q345" s="19">
        <v>72</v>
      </c>
      <c r="R345" s="20">
        <f>S345-Q345</f>
        <v>0</v>
      </c>
      <c r="S345" s="19">
        <v>72</v>
      </c>
      <c r="T345" s="20">
        <f>U345-S345</f>
        <v>0</v>
      </c>
      <c r="U345" s="19">
        <v>72</v>
      </c>
    </row>
    <row r="346" spans="1:21" ht="12.75" customHeight="1" x14ac:dyDescent="0.2">
      <c r="I346" s="12"/>
      <c r="J346" s="10"/>
      <c r="K346" s="12"/>
      <c r="Q346" s="10"/>
    </row>
    <row r="347" spans="1:21" ht="12.75" customHeight="1" x14ac:dyDescent="0.2">
      <c r="J347" s="10"/>
      <c r="K347" s="10"/>
      <c r="Q347" s="10"/>
    </row>
    <row r="348" spans="1:21" ht="12.75" customHeight="1" x14ac:dyDescent="0.2">
      <c r="J348" s="10"/>
      <c r="K348" s="10"/>
      <c r="Q348" s="10"/>
    </row>
    <row r="349" spans="1:21" ht="12.75" customHeight="1" x14ac:dyDescent="0.2">
      <c r="A349" s="34"/>
      <c r="B349" s="34"/>
      <c r="C349" s="29">
        <v>44789</v>
      </c>
      <c r="D349" s="30"/>
      <c r="E349" s="29">
        <f>C349</f>
        <v>44789</v>
      </c>
      <c r="F349" s="30"/>
      <c r="G349" s="29">
        <f>E349+1</f>
        <v>44790</v>
      </c>
      <c r="H349" s="30"/>
      <c r="I349" s="29">
        <f>G349+1</f>
        <v>44791</v>
      </c>
      <c r="J349" s="30"/>
      <c r="K349" s="29">
        <f>I349+1</f>
        <v>44792</v>
      </c>
      <c r="L349" s="30"/>
      <c r="M349" s="29">
        <f>K349+1</f>
        <v>44793</v>
      </c>
      <c r="N349" s="30"/>
      <c r="O349" s="29">
        <f>M349+1</f>
        <v>44794</v>
      </c>
      <c r="P349" s="30"/>
      <c r="Q349" s="29">
        <f>O349+1</f>
        <v>44795</v>
      </c>
      <c r="R349" s="30"/>
      <c r="S349" s="29">
        <f>Q349+1</f>
        <v>44796</v>
      </c>
      <c r="T349" s="30"/>
      <c r="U349" s="29">
        <f>S349+1</f>
        <v>44797</v>
      </c>
    </row>
    <row r="350" spans="1:21" ht="12.75" customHeight="1" x14ac:dyDescent="0.2">
      <c r="A350" s="34"/>
      <c r="B350" s="34"/>
      <c r="C350" s="77">
        <v>1</v>
      </c>
      <c r="D350" s="76"/>
      <c r="E350" s="77">
        <v>1</v>
      </c>
      <c r="F350" s="76"/>
      <c r="G350" s="77">
        <v>1</v>
      </c>
      <c r="H350" s="76"/>
      <c r="I350" s="77">
        <v>1</v>
      </c>
      <c r="J350" s="76"/>
      <c r="K350" s="77">
        <v>1</v>
      </c>
      <c r="L350" s="76"/>
      <c r="M350" s="77">
        <v>1</v>
      </c>
      <c r="N350" s="76"/>
      <c r="O350" s="77">
        <v>1</v>
      </c>
      <c r="P350" s="76"/>
      <c r="Q350" s="77">
        <v>1</v>
      </c>
      <c r="R350" s="76"/>
      <c r="S350" s="77">
        <v>1</v>
      </c>
      <c r="T350" s="76"/>
      <c r="U350" s="77">
        <v>1</v>
      </c>
    </row>
    <row r="351" spans="1:21" ht="12.75" customHeight="1" x14ac:dyDescent="0.2">
      <c r="A351" s="32"/>
      <c r="B351" s="40" t="s">
        <v>461</v>
      </c>
      <c r="C351" s="81">
        <v>44788.950694444444</v>
      </c>
      <c r="D351" s="75"/>
      <c r="E351" s="38"/>
      <c r="F351" s="75"/>
      <c r="G351" s="38"/>
      <c r="H351" s="75"/>
      <c r="I351" s="38"/>
      <c r="J351" s="75"/>
      <c r="K351" s="38"/>
      <c r="L351" s="75"/>
      <c r="M351" s="38"/>
      <c r="N351" s="75"/>
      <c r="O351" s="38"/>
      <c r="P351" s="75"/>
      <c r="Q351" s="38"/>
      <c r="R351" s="75"/>
      <c r="S351" s="38"/>
      <c r="T351" s="75"/>
      <c r="U351" s="38"/>
    </row>
    <row r="352" spans="1:21" ht="12.75" customHeight="1" x14ac:dyDescent="0.2">
      <c r="A352" s="34"/>
      <c r="B352" s="13" t="s">
        <v>12</v>
      </c>
      <c r="C352" s="19">
        <v>1</v>
      </c>
      <c r="D352" s="20">
        <f t="shared" ref="D352:D354" si="455">E352-C352</f>
        <v>28</v>
      </c>
      <c r="E352" s="19">
        <v>29</v>
      </c>
      <c r="F352" s="20">
        <f t="shared" ref="F352:F354" si="456">G352-E352</f>
        <v>16</v>
      </c>
      <c r="G352" s="19">
        <v>45</v>
      </c>
      <c r="H352" s="20">
        <f t="shared" ref="H352:H354" si="457">I352-G352</f>
        <v>115</v>
      </c>
      <c r="I352" s="19">
        <v>160</v>
      </c>
      <c r="J352" s="20">
        <f t="shared" ref="J352:J354" si="458">K352-I352</f>
        <v>79</v>
      </c>
      <c r="K352" s="19">
        <v>239</v>
      </c>
      <c r="L352" s="20">
        <f t="shared" ref="L352:L354" si="459">M352-K352</f>
        <v>114</v>
      </c>
      <c r="M352" s="19">
        <v>353</v>
      </c>
      <c r="N352" s="20">
        <f t="shared" ref="N352:N354" si="460">O352-M352</f>
        <v>89</v>
      </c>
      <c r="O352" s="19">
        <v>442</v>
      </c>
      <c r="P352" s="20">
        <f t="shared" ref="P352:P354" si="461">Q352-O352</f>
        <v>61</v>
      </c>
      <c r="Q352" s="19">
        <v>503</v>
      </c>
      <c r="R352" s="20">
        <f t="shared" ref="R352:R354" si="462">S352-Q352</f>
        <v>42</v>
      </c>
      <c r="S352" s="19">
        <v>545</v>
      </c>
      <c r="T352" s="20">
        <f t="shared" ref="T352:T354" si="463">U352-S352</f>
        <v>24</v>
      </c>
      <c r="U352" s="19">
        <v>569</v>
      </c>
    </row>
    <row r="353" spans="1:21" ht="12.75" customHeight="1" x14ac:dyDescent="0.2">
      <c r="A353" s="34"/>
      <c r="B353" s="13" t="s">
        <v>13</v>
      </c>
      <c r="C353" s="19">
        <v>1</v>
      </c>
      <c r="D353" s="20">
        <f t="shared" si="455"/>
        <v>7</v>
      </c>
      <c r="E353" s="19">
        <v>8</v>
      </c>
      <c r="F353" s="20">
        <f t="shared" si="456"/>
        <v>5</v>
      </c>
      <c r="G353" s="19">
        <v>13</v>
      </c>
      <c r="H353" s="20">
        <f t="shared" si="457"/>
        <v>37</v>
      </c>
      <c r="I353" s="19">
        <v>50</v>
      </c>
      <c r="J353" s="20">
        <f t="shared" si="458"/>
        <v>31</v>
      </c>
      <c r="K353" s="19">
        <v>81</v>
      </c>
      <c r="L353" s="20">
        <f t="shared" si="459"/>
        <v>44</v>
      </c>
      <c r="M353" s="19">
        <v>125</v>
      </c>
      <c r="N353" s="20">
        <f t="shared" si="460"/>
        <v>33</v>
      </c>
      <c r="O353" s="19">
        <v>158</v>
      </c>
      <c r="P353" s="20">
        <f t="shared" si="461"/>
        <v>23</v>
      </c>
      <c r="Q353" s="19">
        <v>181</v>
      </c>
      <c r="R353" s="20">
        <f t="shared" si="462"/>
        <v>11</v>
      </c>
      <c r="S353" s="19">
        <v>192</v>
      </c>
      <c r="T353" s="20">
        <f t="shared" si="463"/>
        <v>8</v>
      </c>
      <c r="U353" s="19">
        <v>200</v>
      </c>
    </row>
    <row r="354" spans="1:21" ht="12.75" customHeight="1" x14ac:dyDescent="0.2">
      <c r="A354" s="34"/>
      <c r="B354" s="13" t="s">
        <v>119</v>
      </c>
      <c r="C354" s="19">
        <v>1</v>
      </c>
      <c r="D354" s="20">
        <f t="shared" si="455"/>
        <v>1</v>
      </c>
      <c r="E354" s="19">
        <v>2</v>
      </c>
      <c r="F354" s="20">
        <f t="shared" si="456"/>
        <v>2</v>
      </c>
      <c r="G354" s="19">
        <v>4</v>
      </c>
      <c r="H354" s="20">
        <f t="shared" si="457"/>
        <v>0</v>
      </c>
      <c r="I354" s="19">
        <v>4</v>
      </c>
      <c r="J354" s="20">
        <f t="shared" si="458"/>
        <v>1</v>
      </c>
      <c r="K354" s="19">
        <v>5</v>
      </c>
      <c r="L354" s="20">
        <f t="shared" si="459"/>
        <v>0</v>
      </c>
      <c r="M354" s="19">
        <v>5</v>
      </c>
      <c r="N354" s="20">
        <f t="shared" si="460"/>
        <v>2</v>
      </c>
      <c r="O354" s="19">
        <v>7</v>
      </c>
      <c r="P354" s="20">
        <f t="shared" si="461"/>
        <v>0</v>
      </c>
      <c r="Q354" s="19">
        <v>7</v>
      </c>
      <c r="R354" s="20">
        <f t="shared" si="462"/>
        <v>0</v>
      </c>
      <c r="S354" s="19">
        <v>7</v>
      </c>
      <c r="T354" s="20">
        <f t="shared" si="463"/>
        <v>0</v>
      </c>
      <c r="U354" s="19">
        <v>7</v>
      </c>
    </row>
    <row r="355" spans="1:21" ht="12.75" customHeight="1" x14ac:dyDescent="0.2">
      <c r="A355" s="34"/>
      <c r="C355" s="16">
        <f>IFERROR(MAX(C353,C361)/C352,0)</f>
        <v>1</v>
      </c>
      <c r="D355" s="16">
        <f t="shared" ref="D355:F355" si="464">IFERROR(MAX(D353,D361)/D352,0)</f>
        <v>0.2857142857142857</v>
      </c>
      <c r="E355" s="16">
        <f>IFERROR(MAX(E353,E361)/E352,0)</f>
        <v>0.31034482758620691</v>
      </c>
      <c r="F355" s="16">
        <f t="shared" si="464"/>
        <v>0.3125</v>
      </c>
      <c r="G355" s="16">
        <f>IFERROR(MAX(G353,G361)/G352,0)</f>
        <v>0.31111111111111112</v>
      </c>
      <c r="H355" s="16">
        <f t="shared" ref="H355:J355" si="465">IFERROR(MAX(H353,H361)/H352,0)</f>
        <v>0.33913043478260868</v>
      </c>
      <c r="I355" s="16">
        <f>IFERROR(MAX(I353,I361)/I352,0)</f>
        <v>0.33124999999999999</v>
      </c>
      <c r="J355" s="16">
        <f t="shared" si="465"/>
        <v>0.39240506329113922</v>
      </c>
      <c r="K355" s="16">
        <f>IFERROR(MAX(K353,K361)/K352,0)</f>
        <v>0.35146443514644349</v>
      </c>
      <c r="L355" s="16">
        <f t="shared" ref="L355:N355" si="466">IFERROR(MAX(L353,L361)/L352,0)</f>
        <v>0.38596491228070173</v>
      </c>
      <c r="M355" s="16">
        <f>IFERROR(MAX(M353,M361)/M352,0)</f>
        <v>0.36260623229461758</v>
      </c>
      <c r="N355" s="16">
        <f t="shared" si="466"/>
        <v>0.3707865168539326</v>
      </c>
      <c r="O355" s="16">
        <f>IFERROR(MAX(O353,O361)/O352,0)</f>
        <v>0.36425339366515835</v>
      </c>
      <c r="P355" s="16">
        <f t="shared" ref="P355:R355" si="467">IFERROR(MAX(P353,P361)/P352,0)</f>
        <v>0.37704918032786883</v>
      </c>
      <c r="Q355" s="16">
        <f>IFERROR(MAX(Q353,Q361)/Q352,0)</f>
        <v>0.36580516898608351</v>
      </c>
      <c r="R355" s="16">
        <f t="shared" si="467"/>
        <v>0.26190476190476192</v>
      </c>
      <c r="S355" s="16">
        <f>IFERROR(MAX(S353,S361)/S352,0)</f>
        <v>0.3577981651376147</v>
      </c>
      <c r="T355" s="16">
        <f t="shared" ref="T355" si="468">IFERROR(MAX(T353,T361)/T352,0)</f>
        <v>0.375</v>
      </c>
      <c r="U355" s="16">
        <f>IFERROR(MAX(U353,U361)/U352,0)</f>
        <v>0.35852372583479791</v>
      </c>
    </row>
    <row r="356" spans="1:21" ht="12.75" customHeight="1" x14ac:dyDescent="0.2">
      <c r="A356" s="34"/>
      <c r="C356" s="18"/>
      <c r="D356" s="18"/>
      <c r="E356" s="18"/>
      <c r="F356" s="18"/>
      <c r="G356" s="18"/>
      <c r="H356" s="18"/>
      <c r="I356" s="18"/>
      <c r="J356" s="18"/>
      <c r="K356" s="18"/>
      <c r="L356" s="18"/>
      <c r="M356" s="18"/>
      <c r="N356" s="18"/>
      <c r="O356" s="18"/>
      <c r="P356" s="18"/>
      <c r="Q356" s="18"/>
      <c r="R356" s="18"/>
      <c r="S356" s="18"/>
      <c r="T356" s="18"/>
      <c r="U356" s="18"/>
    </row>
    <row r="357" spans="1:21" ht="12.75" customHeight="1" x14ac:dyDescent="0.2">
      <c r="A357" s="34"/>
      <c r="B357" s="13" t="s">
        <v>58</v>
      </c>
      <c r="C357" s="19">
        <v>1</v>
      </c>
      <c r="D357" s="20">
        <f t="shared" ref="D357" si="469">E357-C357</f>
        <v>1</v>
      </c>
      <c r="E357" s="19">
        <v>2</v>
      </c>
      <c r="F357" s="20">
        <f t="shared" ref="F357" si="470">G357-E357</f>
        <v>2</v>
      </c>
      <c r="G357" s="19">
        <v>4</v>
      </c>
      <c r="H357" s="20">
        <f t="shared" ref="H357" si="471">I357-G357</f>
        <v>4</v>
      </c>
      <c r="I357" s="19">
        <v>8</v>
      </c>
      <c r="J357" s="20">
        <f t="shared" ref="J357" si="472">K357-I357</f>
        <v>4</v>
      </c>
      <c r="K357" s="19">
        <v>12</v>
      </c>
      <c r="L357" s="20">
        <f t="shared" ref="L357" si="473">M357-K357</f>
        <v>6</v>
      </c>
      <c r="M357" s="19">
        <v>18</v>
      </c>
      <c r="N357" s="20">
        <f t="shared" ref="N357" si="474">O357-M357</f>
        <v>3</v>
      </c>
      <c r="O357" s="19">
        <v>21</v>
      </c>
      <c r="P357" s="20">
        <f t="shared" ref="P357" si="475">Q357-O357</f>
        <v>2</v>
      </c>
      <c r="Q357" s="19">
        <v>23</v>
      </c>
      <c r="R357" s="20">
        <f t="shared" ref="R357" si="476">S357-Q357</f>
        <v>2</v>
      </c>
      <c r="S357" s="19">
        <v>25</v>
      </c>
      <c r="T357" s="20">
        <f t="shared" ref="T357" si="477">U357-S357</f>
        <v>1</v>
      </c>
      <c r="U357" s="19">
        <v>26</v>
      </c>
    </row>
    <row r="358" spans="1:21" ht="12.75" customHeight="1" x14ac:dyDescent="0.2">
      <c r="A358" s="34"/>
      <c r="B358" s="13" t="s">
        <v>57</v>
      </c>
      <c r="C358" s="19">
        <v>0</v>
      </c>
      <c r="D358" s="20">
        <f>E358-C358</f>
        <v>0</v>
      </c>
      <c r="E358" s="19">
        <v>0</v>
      </c>
      <c r="F358" s="20">
        <f>G358-E358</f>
        <v>0</v>
      </c>
      <c r="G358" s="19">
        <v>0</v>
      </c>
      <c r="H358" s="20">
        <f>I358-G358</f>
        <v>0</v>
      </c>
      <c r="I358" s="19">
        <v>0</v>
      </c>
      <c r="J358" s="20">
        <f>K358-I358</f>
        <v>0</v>
      </c>
      <c r="K358" s="19">
        <v>0</v>
      </c>
      <c r="L358" s="20">
        <f>M358-K358</f>
        <v>0</v>
      </c>
      <c r="M358" s="19">
        <v>0</v>
      </c>
      <c r="N358" s="20">
        <f>O358-M358</f>
        <v>0</v>
      </c>
      <c r="O358" s="19">
        <v>0</v>
      </c>
      <c r="P358" s="20">
        <f>Q358-O358</f>
        <v>0</v>
      </c>
      <c r="Q358" s="19">
        <v>0</v>
      </c>
      <c r="R358" s="20">
        <f>S358-Q358</f>
        <v>0</v>
      </c>
      <c r="S358" s="19">
        <v>0</v>
      </c>
      <c r="T358" s="20">
        <f>U358-S358</f>
        <v>0</v>
      </c>
      <c r="U358" s="19">
        <v>0</v>
      </c>
    </row>
    <row r="359" spans="1:21" ht="12.75" customHeight="1" x14ac:dyDescent="0.2">
      <c r="A359" s="34"/>
      <c r="C359" s="18"/>
      <c r="D359" s="18"/>
      <c r="E359" s="18"/>
      <c r="F359" s="18"/>
      <c r="G359" s="18"/>
      <c r="H359" s="18"/>
      <c r="I359" s="18"/>
      <c r="J359" s="18"/>
      <c r="K359" s="18"/>
      <c r="L359" s="18"/>
      <c r="M359" s="18"/>
      <c r="N359" s="18"/>
      <c r="O359" s="18"/>
      <c r="P359" s="18"/>
      <c r="Q359" s="18"/>
      <c r="R359" s="18"/>
      <c r="S359" s="18"/>
      <c r="T359" s="18"/>
      <c r="U359" s="18"/>
    </row>
    <row r="360" spans="1:21" ht="12.75" customHeight="1" x14ac:dyDescent="0.2">
      <c r="A360" s="34"/>
      <c r="C360" s="19">
        <v>0</v>
      </c>
      <c r="D360" s="20">
        <f>E360-C360</f>
        <v>1</v>
      </c>
      <c r="E360" s="19">
        <v>1</v>
      </c>
      <c r="F360" s="20">
        <f>G360-E360</f>
        <v>0</v>
      </c>
      <c r="G360" s="19">
        <v>1</v>
      </c>
      <c r="H360" s="20">
        <f>I360-G360</f>
        <v>2</v>
      </c>
      <c r="I360" s="19">
        <v>3</v>
      </c>
      <c r="J360" s="20">
        <f>K360-I360</f>
        <v>0</v>
      </c>
      <c r="K360" s="19">
        <v>3</v>
      </c>
      <c r="L360" s="20">
        <f>M360-K360</f>
        <v>0</v>
      </c>
      <c r="M360" s="19">
        <v>3</v>
      </c>
      <c r="N360" s="20">
        <f>O360-M360</f>
        <v>0</v>
      </c>
      <c r="O360" s="19">
        <v>3</v>
      </c>
      <c r="P360" s="20">
        <f>Q360-O360</f>
        <v>0</v>
      </c>
      <c r="Q360" s="19">
        <v>3</v>
      </c>
      <c r="R360" s="20">
        <f>S360-Q360</f>
        <v>0</v>
      </c>
      <c r="S360" s="19">
        <v>3</v>
      </c>
      <c r="T360" s="20">
        <f>U360-S360</f>
        <v>1</v>
      </c>
      <c r="U360" s="19">
        <v>4</v>
      </c>
    </row>
    <row r="361" spans="1:21" ht="12.75" customHeight="1" x14ac:dyDescent="0.2">
      <c r="A361" s="34"/>
      <c r="B361" s="13" t="s">
        <v>59</v>
      </c>
      <c r="C361" s="20">
        <f>C353+C360</f>
        <v>1</v>
      </c>
      <c r="D361" s="20">
        <f>E361-C361</f>
        <v>8</v>
      </c>
      <c r="E361" s="20">
        <f>E353+E360</f>
        <v>9</v>
      </c>
      <c r="F361" s="20">
        <f>G361-E361</f>
        <v>5</v>
      </c>
      <c r="G361" s="20">
        <f>G353+G360</f>
        <v>14</v>
      </c>
      <c r="H361" s="20">
        <f>I361-G361</f>
        <v>39</v>
      </c>
      <c r="I361" s="20">
        <f>I353+I360</f>
        <v>53</v>
      </c>
      <c r="J361" s="20">
        <f>K361-I361</f>
        <v>31</v>
      </c>
      <c r="K361" s="20">
        <f>K353+K360</f>
        <v>84</v>
      </c>
      <c r="L361" s="20">
        <f>M361-K361</f>
        <v>44</v>
      </c>
      <c r="M361" s="20">
        <f>M353+M360</f>
        <v>128</v>
      </c>
      <c r="N361" s="20">
        <f>O361-M361</f>
        <v>33</v>
      </c>
      <c r="O361" s="20">
        <f>O353+O360</f>
        <v>161</v>
      </c>
      <c r="P361" s="20">
        <f>Q361-O361</f>
        <v>23</v>
      </c>
      <c r="Q361" s="20">
        <f>Q353+Q360</f>
        <v>184</v>
      </c>
      <c r="R361" s="20">
        <f>S361-Q361</f>
        <v>11</v>
      </c>
      <c r="S361" s="20">
        <f>S353+S360</f>
        <v>195</v>
      </c>
      <c r="T361" s="20">
        <f>U361-S361</f>
        <v>9</v>
      </c>
      <c r="U361" s="20">
        <f>U353+U360</f>
        <v>204</v>
      </c>
    </row>
    <row r="362" spans="1:21" ht="12.75" customHeight="1" x14ac:dyDescent="0.2">
      <c r="A362" s="34"/>
      <c r="C362" s="21"/>
      <c r="D362" s="18"/>
      <c r="E362" s="21"/>
      <c r="F362" s="18"/>
      <c r="G362" s="21"/>
      <c r="H362" s="18"/>
      <c r="I362" s="21"/>
      <c r="J362" s="18"/>
      <c r="K362" s="21"/>
      <c r="L362" s="18"/>
      <c r="M362" s="21"/>
      <c r="N362" s="18"/>
      <c r="O362" s="21"/>
      <c r="P362" s="18"/>
      <c r="Q362" s="21"/>
      <c r="R362" s="18"/>
      <c r="S362" s="21"/>
      <c r="T362" s="18"/>
      <c r="U362" s="21"/>
    </row>
    <row r="363" spans="1:21" ht="12.75" customHeight="1" x14ac:dyDescent="0.2">
      <c r="B363" s="13" t="s">
        <v>63</v>
      </c>
      <c r="C363" s="21"/>
      <c r="D363" s="18"/>
      <c r="E363" s="21"/>
      <c r="F363" s="18"/>
      <c r="G363" s="21"/>
      <c r="H363" s="18"/>
      <c r="I363" s="21"/>
      <c r="J363" s="18"/>
      <c r="K363" s="21"/>
      <c r="L363" s="18"/>
      <c r="M363" s="21"/>
      <c r="N363" s="18"/>
      <c r="O363" s="21"/>
      <c r="P363" s="18"/>
      <c r="Q363" s="21"/>
      <c r="R363" s="18"/>
      <c r="S363" s="21"/>
      <c r="T363" s="18"/>
      <c r="U363" s="21"/>
    </row>
    <row r="364" spans="1:21" ht="12.75" customHeight="1" x14ac:dyDescent="0.2">
      <c r="A364" s="34"/>
      <c r="B364" s="13" t="s">
        <v>56</v>
      </c>
      <c r="C364" s="19">
        <v>0</v>
      </c>
      <c r="D364" s="18"/>
      <c r="E364" s="19">
        <v>32</v>
      </c>
      <c r="F364" s="18"/>
      <c r="G364" s="19">
        <v>13</v>
      </c>
      <c r="H364" s="18"/>
      <c r="I364" s="24">
        <v>6</v>
      </c>
      <c r="J364" s="18"/>
      <c r="K364" s="24">
        <v>6</v>
      </c>
      <c r="L364" s="18"/>
      <c r="M364" s="24">
        <v>2</v>
      </c>
      <c r="N364" s="18"/>
      <c r="O364" s="24">
        <v>4</v>
      </c>
      <c r="P364" s="18"/>
      <c r="Q364" s="24">
        <v>4</v>
      </c>
      <c r="R364" s="18"/>
      <c r="S364" s="24">
        <v>6</v>
      </c>
      <c r="T364" s="18"/>
      <c r="U364" s="24">
        <v>8</v>
      </c>
    </row>
    <row r="365" spans="1:21" ht="12.75" customHeight="1" x14ac:dyDescent="0.2">
      <c r="A365" s="34"/>
      <c r="B365" s="13" t="s">
        <v>16</v>
      </c>
      <c r="C365" s="19">
        <v>0</v>
      </c>
      <c r="D365" s="18"/>
      <c r="E365" s="19">
        <v>0</v>
      </c>
      <c r="F365" s="18"/>
      <c r="G365" s="19">
        <v>0</v>
      </c>
      <c r="H365" s="18"/>
      <c r="I365" s="19">
        <v>0</v>
      </c>
      <c r="J365" s="18"/>
      <c r="K365" s="19">
        <v>0</v>
      </c>
      <c r="L365" s="18"/>
      <c r="M365" s="19">
        <v>0</v>
      </c>
      <c r="N365" s="18"/>
      <c r="O365" s="19">
        <v>0</v>
      </c>
      <c r="P365" s="18"/>
      <c r="Q365" s="19">
        <v>0</v>
      </c>
      <c r="R365" s="18"/>
      <c r="S365" s="19">
        <v>0</v>
      </c>
      <c r="T365" s="18"/>
      <c r="U365" s="19">
        <v>0</v>
      </c>
    </row>
    <row r="366" spans="1:21" ht="12.75" customHeight="1" x14ac:dyDescent="0.2">
      <c r="D366" s="10"/>
      <c r="G366" s="9"/>
      <c r="I366" s="9"/>
      <c r="J366" s="10"/>
      <c r="L366" s="10"/>
      <c r="N366" s="10"/>
      <c r="O366" s="9"/>
      <c r="P366" s="10"/>
      <c r="R366" s="10"/>
      <c r="T366" s="10"/>
    </row>
    <row r="367" spans="1:21" ht="12.75" customHeight="1" x14ac:dyDescent="0.2">
      <c r="B367" s="13" t="s">
        <v>331</v>
      </c>
      <c r="C367" s="19">
        <v>67</v>
      </c>
      <c r="D367" s="20">
        <f>E367-C367</f>
        <v>0</v>
      </c>
      <c r="E367" s="19">
        <v>67</v>
      </c>
      <c r="F367" s="20">
        <f>G367-E367</f>
        <v>0</v>
      </c>
      <c r="G367" s="19">
        <v>67</v>
      </c>
      <c r="H367" s="20">
        <f>I367-G367</f>
        <v>1</v>
      </c>
      <c r="I367" s="19">
        <v>68</v>
      </c>
      <c r="J367" s="20">
        <f>K367-I367</f>
        <v>2</v>
      </c>
      <c r="K367" s="19">
        <v>70</v>
      </c>
      <c r="L367" s="20">
        <f>M367-K367</f>
        <v>0</v>
      </c>
      <c r="M367" s="19">
        <v>70</v>
      </c>
      <c r="N367" s="20">
        <f>O367-M367</f>
        <v>2</v>
      </c>
      <c r="O367" s="19">
        <v>72</v>
      </c>
      <c r="P367" s="20">
        <f>Q367-O367</f>
        <v>0</v>
      </c>
      <c r="Q367" s="19">
        <v>72</v>
      </c>
      <c r="R367" s="20">
        <f>S367-Q367</f>
        <v>0</v>
      </c>
      <c r="S367" s="19">
        <v>72</v>
      </c>
      <c r="T367" s="20">
        <f>U367-S367</f>
        <v>0</v>
      </c>
      <c r="U367" s="19">
        <v>72</v>
      </c>
    </row>
    <row r="370" spans="1:9" ht="12.75" customHeight="1" x14ac:dyDescent="0.2">
      <c r="A370" s="34"/>
      <c r="B370" s="34"/>
      <c r="C370" s="29">
        <v>44793</v>
      </c>
      <c r="D370" s="30"/>
      <c r="E370" s="29">
        <f>C370+1</f>
        <v>44794</v>
      </c>
      <c r="F370" s="30"/>
      <c r="G370" s="29">
        <f>E370+1</f>
        <v>44795</v>
      </c>
      <c r="H370" s="30"/>
      <c r="I370" s="29">
        <f>G370+1</f>
        <v>44796</v>
      </c>
    </row>
    <row r="371" spans="1:9" ht="12.75" customHeight="1" x14ac:dyDescent="0.2">
      <c r="A371" s="34"/>
      <c r="B371" s="34"/>
      <c r="C371" s="77">
        <v>1</v>
      </c>
      <c r="D371" s="76"/>
      <c r="E371" s="77">
        <v>1</v>
      </c>
      <c r="F371" s="76"/>
      <c r="G371" s="77">
        <v>1</v>
      </c>
      <c r="H371" s="76"/>
      <c r="I371" s="77">
        <v>1</v>
      </c>
    </row>
    <row r="372" spans="1:9" ht="12.75" customHeight="1" x14ac:dyDescent="0.2">
      <c r="A372" s="32"/>
      <c r="B372" s="40" t="s">
        <v>462</v>
      </c>
      <c r="C372" s="81">
        <v>44793.275694444441</v>
      </c>
      <c r="D372" s="75"/>
      <c r="E372" s="38"/>
      <c r="F372" s="75"/>
      <c r="G372" s="38"/>
      <c r="H372" s="75"/>
      <c r="I372" s="38"/>
    </row>
    <row r="373" spans="1:9" ht="12.75" customHeight="1" x14ac:dyDescent="0.2">
      <c r="A373" s="34"/>
      <c r="B373" s="13" t="s">
        <v>12</v>
      </c>
      <c r="C373" s="19">
        <v>17</v>
      </c>
      <c r="D373" s="20">
        <f t="shared" ref="D373:D375" si="478">E373-C373</f>
        <v>10</v>
      </c>
      <c r="E373" s="19">
        <v>27</v>
      </c>
      <c r="F373" s="20">
        <f t="shared" ref="F373:F375" si="479">G373-E373</f>
        <v>12</v>
      </c>
      <c r="G373" s="19">
        <v>39</v>
      </c>
      <c r="H373" s="20">
        <f t="shared" ref="H373:H375" si="480">I373-G373</f>
        <v>20</v>
      </c>
      <c r="I373" s="19">
        <v>59</v>
      </c>
    </row>
    <row r="374" spans="1:9" ht="12.75" customHeight="1" x14ac:dyDescent="0.2">
      <c r="A374" s="34"/>
      <c r="B374" s="13" t="s">
        <v>13</v>
      </c>
      <c r="C374" s="19">
        <v>6</v>
      </c>
      <c r="D374" s="20">
        <f t="shared" si="478"/>
        <v>2</v>
      </c>
      <c r="E374" s="19">
        <v>8</v>
      </c>
      <c r="F374" s="20">
        <f t="shared" si="479"/>
        <v>4</v>
      </c>
      <c r="G374" s="19">
        <v>12</v>
      </c>
      <c r="H374" s="20">
        <f t="shared" si="480"/>
        <v>5</v>
      </c>
      <c r="I374" s="19">
        <v>17</v>
      </c>
    </row>
    <row r="375" spans="1:9" ht="12.75" customHeight="1" x14ac:dyDescent="0.2">
      <c r="A375" s="34"/>
      <c r="B375" s="13" t="s">
        <v>119</v>
      </c>
      <c r="C375" s="19">
        <v>1</v>
      </c>
      <c r="D375" s="20">
        <f t="shared" si="478"/>
        <v>0</v>
      </c>
      <c r="E375" s="19">
        <v>1</v>
      </c>
      <c r="F375" s="20">
        <f t="shared" si="479"/>
        <v>0</v>
      </c>
      <c r="G375" s="19">
        <v>1</v>
      </c>
      <c r="H375" s="20">
        <f t="shared" si="480"/>
        <v>0</v>
      </c>
      <c r="I375" s="19">
        <v>1</v>
      </c>
    </row>
    <row r="376" spans="1:9" ht="12.75" customHeight="1" x14ac:dyDescent="0.2">
      <c r="A376" s="34"/>
      <c r="C376" s="16">
        <f>IFERROR(MAX(C374,C382)/C373,0)</f>
        <v>0.35294117647058826</v>
      </c>
      <c r="D376" s="16">
        <f t="shared" ref="D376:F376" si="481">IFERROR(MAX(D374,D382)/D373,0)</f>
        <v>0.2</v>
      </c>
      <c r="E376" s="16">
        <f>IFERROR(MAX(E374,E382)/E373,0)</f>
        <v>0.29629629629629628</v>
      </c>
      <c r="F376" s="16">
        <f t="shared" si="481"/>
        <v>0.33333333333333331</v>
      </c>
      <c r="G376" s="16">
        <f>IFERROR(MAX(G374,G382)/G373,0)</f>
        <v>0.30769230769230771</v>
      </c>
      <c r="H376" s="16">
        <f t="shared" ref="H376" si="482">IFERROR(MAX(H374,H382)/H373,0)</f>
        <v>0.3</v>
      </c>
      <c r="I376" s="16">
        <f>IFERROR(MAX(I374,I382)/I373,0)</f>
        <v>0.30508474576271188</v>
      </c>
    </row>
    <row r="377" spans="1:9" ht="12.75" customHeight="1" x14ac:dyDescent="0.2">
      <c r="A377" s="34"/>
      <c r="C377" s="18"/>
      <c r="D377" s="18"/>
      <c r="E377" s="18"/>
      <c r="F377" s="18"/>
      <c r="G377" s="18"/>
      <c r="H377" s="18"/>
      <c r="I377" s="18"/>
    </row>
    <row r="378" spans="1:9" ht="12.75" customHeight="1" x14ac:dyDescent="0.2">
      <c r="A378" s="34"/>
      <c r="B378" s="13" t="s">
        <v>58</v>
      </c>
      <c r="C378" s="19">
        <v>2</v>
      </c>
      <c r="D378" s="20">
        <f t="shared" ref="D378" si="483">E378-C378</f>
        <v>2</v>
      </c>
      <c r="E378" s="19">
        <v>4</v>
      </c>
      <c r="F378" s="20">
        <f t="shared" ref="F378" si="484">G378-E378</f>
        <v>0</v>
      </c>
      <c r="G378" s="19">
        <v>4</v>
      </c>
      <c r="H378" s="20">
        <f t="shared" ref="H378" si="485">I378-G378</f>
        <v>0</v>
      </c>
      <c r="I378" s="19">
        <v>4</v>
      </c>
    </row>
    <row r="379" spans="1:9" ht="12.75" customHeight="1" x14ac:dyDescent="0.2">
      <c r="A379" s="34"/>
      <c r="B379" s="13" t="s">
        <v>57</v>
      </c>
      <c r="C379" s="19">
        <v>0</v>
      </c>
      <c r="D379" s="20">
        <f>E379-C379</f>
        <v>0</v>
      </c>
      <c r="E379" s="19">
        <v>0</v>
      </c>
      <c r="F379" s="20">
        <f>G379-E379</f>
        <v>0</v>
      </c>
      <c r="G379" s="19">
        <v>0</v>
      </c>
      <c r="H379" s="20">
        <f>I379-G379</f>
        <v>0</v>
      </c>
      <c r="I379" s="19">
        <v>0</v>
      </c>
    </row>
    <row r="380" spans="1:9" ht="12.75" customHeight="1" x14ac:dyDescent="0.2">
      <c r="A380" s="34"/>
      <c r="C380" s="18"/>
      <c r="D380" s="18"/>
      <c r="E380" s="18"/>
      <c r="F380" s="18"/>
      <c r="G380" s="18"/>
      <c r="H380" s="18"/>
      <c r="I380" s="18"/>
    </row>
    <row r="381" spans="1:9" ht="12.75" customHeight="1" x14ac:dyDescent="0.2">
      <c r="A381" s="34"/>
      <c r="C381" s="19">
        <v>0</v>
      </c>
      <c r="D381" s="20">
        <f>E381-C381</f>
        <v>0</v>
      </c>
      <c r="E381" s="19">
        <v>0</v>
      </c>
      <c r="F381" s="20">
        <f>G381-E381</f>
        <v>0</v>
      </c>
      <c r="G381" s="19">
        <v>0</v>
      </c>
      <c r="H381" s="20">
        <f>I381-G381</f>
        <v>1</v>
      </c>
      <c r="I381" s="19">
        <v>1</v>
      </c>
    </row>
    <row r="382" spans="1:9" ht="12.75" customHeight="1" x14ac:dyDescent="0.2">
      <c r="A382" s="34"/>
      <c r="B382" s="13" t="s">
        <v>59</v>
      </c>
      <c r="C382" s="20">
        <f>C374+C381</f>
        <v>6</v>
      </c>
      <c r="D382" s="20">
        <f>E382-C382</f>
        <v>2</v>
      </c>
      <c r="E382" s="20">
        <f>E374+E381</f>
        <v>8</v>
      </c>
      <c r="F382" s="20">
        <f>G382-E382</f>
        <v>4</v>
      </c>
      <c r="G382" s="20">
        <f>G374+G381</f>
        <v>12</v>
      </c>
      <c r="H382" s="20">
        <f>I382-G382</f>
        <v>6</v>
      </c>
      <c r="I382" s="20">
        <f>I374+I381</f>
        <v>18</v>
      </c>
    </row>
    <row r="383" spans="1:9" ht="12.75" customHeight="1" x14ac:dyDescent="0.2">
      <c r="A383" s="34"/>
      <c r="C383" s="21"/>
      <c r="D383" s="18"/>
      <c r="E383" s="21"/>
      <c r="F383" s="18"/>
      <c r="G383" s="21"/>
      <c r="H383" s="18"/>
      <c r="I383" s="21"/>
    </row>
    <row r="384" spans="1:9" ht="12.75" customHeight="1" x14ac:dyDescent="0.2">
      <c r="B384" s="13" t="s">
        <v>63</v>
      </c>
      <c r="C384" s="21"/>
      <c r="D384" s="18"/>
      <c r="E384" s="21"/>
      <c r="F384" s="18"/>
      <c r="G384" s="21"/>
      <c r="H384" s="18"/>
      <c r="I384" s="21"/>
    </row>
    <row r="385" spans="1:17" ht="12.75" customHeight="1" x14ac:dyDescent="0.2">
      <c r="A385" s="34"/>
      <c r="B385" s="13" t="s">
        <v>56</v>
      </c>
      <c r="C385" s="19">
        <v>0</v>
      </c>
      <c r="D385" s="18"/>
      <c r="E385" s="19">
        <v>0</v>
      </c>
      <c r="F385" s="18"/>
      <c r="G385" s="19">
        <v>14</v>
      </c>
      <c r="H385" s="18"/>
      <c r="I385" s="19">
        <v>14</v>
      </c>
    </row>
    <row r="386" spans="1:17" ht="12.75" customHeight="1" x14ac:dyDescent="0.2">
      <c r="A386" s="34"/>
      <c r="B386" s="13" t="s">
        <v>16</v>
      </c>
      <c r="C386" s="19">
        <v>0</v>
      </c>
      <c r="D386" s="18"/>
      <c r="E386" s="19">
        <v>0</v>
      </c>
      <c r="F386" s="18"/>
      <c r="G386" s="19">
        <v>0</v>
      </c>
      <c r="H386" s="18"/>
      <c r="I386" s="19">
        <v>0</v>
      </c>
    </row>
    <row r="387" spans="1:17" ht="12.75" customHeight="1" x14ac:dyDescent="0.2">
      <c r="D387" s="10"/>
      <c r="G387" s="9"/>
      <c r="I387" s="9"/>
    </row>
    <row r="388" spans="1:17" ht="12.75" customHeight="1" x14ac:dyDescent="0.2">
      <c r="B388" s="13" t="s">
        <v>331</v>
      </c>
      <c r="C388" s="19">
        <v>70</v>
      </c>
      <c r="D388" s="20">
        <f>E388-C388</f>
        <v>2</v>
      </c>
      <c r="E388" s="19">
        <v>72</v>
      </c>
      <c r="F388" s="20">
        <f>G388-E388</f>
        <v>0</v>
      </c>
      <c r="G388" s="19">
        <v>72</v>
      </c>
      <c r="H388" s="20">
        <f>I388-G388</f>
        <v>0</v>
      </c>
      <c r="I388" s="19">
        <v>72</v>
      </c>
    </row>
    <row r="391" spans="1:17" ht="12.75" customHeight="1" x14ac:dyDescent="0.2">
      <c r="A391" s="34"/>
      <c r="B391" s="34"/>
      <c r="C391" s="29">
        <v>44822</v>
      </c>
      <c r="D391" s="30"/>
      <c r="E391" s="29">
        <f>C391+1</f>
        <v>44823</v>
      </c>
      <c r="F391" s="30"/>
      <c r="G391" s="29">
        <f>E391+1</f>
        <v>44824</v>
      </c>
      <c r="H391" s="30"/>
      <c r="I391" s="29">
        <f>G391+1</f>
        <v>44825</v>
      </c>
      <c r="J391" s="30"/>
      <c r="K391" s="29">
        <f>I391+1</f>
        <v>44826</v>
      </c>
      <c r="L391" s="30"/>
      <c r="M391" s="29">
        <f>K391+1</f>
        <v>44827</v>
      </c>
      <c r="N391" s="30"/>
      <c r="O391" s="29">
        <f>M391+1</f>
        <v>44828</v>
      </c>
      <c r="P391" s="30"/>
      <c r="Q391" s="29">
        <f>O391+1</f>
        <v>44829</v>
      </c>
    </row>
    <row r="392" spans="1:17" ht="12.75" customHeight="1" x14ac:dyDescent="0.2">
      <c r="A392" s="34"/>
      <c r="B392" s="34"/>
      <c r="C392" s="77">
        <v>1</v>
      </c>
      <c r="D392" s="76"/>
      <c r="E392" s="77">
        <f>C392+1</f>
        <v>2</v>
      </c>
      <c r="F392" s="76"/>
      <c r="G392" s="77">
        <f>E392+1</f>
        <v>3</v>
      </c>
      <c r="H392" s="76"/>
      <c r="I392" s="77">
        <f>G392+1</f>
        <v>4</v>
      </c>
      <c r="J392" s="76"/>
      <c r="K392" s="77">
        <f>I392+1</f>
        <v>5</v>
      </c>
      <c r="L392" s="76"/>
      <c r="M392" s="77">
        <f>K392+1</f>
        <v>6</v>
      </c>
      <c r="N392" s="76"/>
      <c r="O392" s="77">
        <f>M392+1</f>
        <v>7</v>
      </c>
      <c r="P392" s="76"/>
      <c r="Q392" s="77">
        <f>O392+1</f>
        <v>8</v>
      </c>
    </row>
    <row r="393" spans="1:17" ht="12.75" customHeight="1" x14ac:dyDescent="0.2">
      <c r="A393" s="32"/>
      <c r="B393" s="40" t="s">
        <v>475</v>
      </c>
      <c r="C393" s="81">
        <v>44822.388194444444</v>
      </c>
      <c r="D393" s="75"/>
      <c r="E393" s="38"/>
      <c r="F393" s="75"/>
      <c r="G393" s="38"/>
      <c r="H393" s="75"/>
      <c r="I393" s="38"/>
      <c r="J393" s="75"/>
      <c r="K393" s="38"/>
      <c r="L393" s="75"/>
      <c r="M393" s="38"/>
      <c r="N393" s="75"/>
      <c r="O393" s="38"/>
      <c r="P393" s="75"/>
      <c r="Q393" s="38"/>
    </row>
    <row r="394" spans="1:17" ht="12.75" customHeight="1" x14ac:dyDescent="0.2">
      <c r="A394" s="34"/>
      <c r="B394" s="13" t="s">
        <v>12</v>
      </c>
      <c r="C394" s="19">
        <v>37</v>
      </c>
      <c r="D394" s="20">
        <f t="shared" ref="D394:D396" si="486">E394-C394</f>
        <v>39</v>
      </c>
      <c r="E394" s="19">
        <v>76</v>
      </c>
      <c r="F394" s="20">
        <f t="shared" ref="F394:F396" si="487">G394-E394</f>
        <v>22</v>
      </c>
      <c r="G394" s="19">
        <v>98</v>
      </c>
      <c r="H394" s="20">
        <f t="shared" ref="H394:H396" si="488">I394-G394</f>
        <v>133</v>
      </c>
      <c r="I394" s="19">
        <v>231</v>
      </c>
      <c r="J394" s="20">
        <f t="shared" ref="J394:J396" si="489">K394-I394</f>
        <v>58</v>
      </c>
      <c r="K394" s="19">
        <v>289</v>
      </c>
      <c r="L394" s="20">
        <f t="shared" ref="L394:L396" si="490">M394-K394</f>
        <v>66</v>
      </c>
      <c r="M394" s="19">
        <v>355</v>
      </c>
      <c r="N394" s="20">
        <f t="shared" ref="N394:N396" si="491">O394-M394</f>
        <v>230</v>
      </c>
      <c r="O394" s="19">
        <v>585</v>
      </c>
      <c r="P394" s="20">
        <f t="shared" ref="P394:P396" si="492">Q394-O394</f>
        <v>108</v>
      </c>
      <c r="Q394" s="19">
        <v>693</v>
      </c>
    </row>
    <row r="395" spans="1:17" ht="12.75" customHeight="1" x14ac:dyDescent="0.2">
      <c r="A395" s="34"/>
      <c r="B395" s="13" t="s">
        <v>13</v>
      </c>
      <c r="C395" s="19">
        <v>12</v>
      </c>
      <c r="D395" s="20">
        <f t="shared" si="486"/>
        <v>20</v>
      </c>
      <c r="E395" s="19">
        <v>32</v>
      </c>
      <c r="F395" s="20">
        <f t="shared" si="487"/>
        <v>6</v>
      </c>
      <c r="G395" s="19">
        <v>38</v>
      </c>
      <c r="H395" s="20">
        <f t="shared" si="488"/>
        <v>68</v>
      </c>
      <c r="I395" s="19">
        <v>106</v>
      </c>
      <c r="J395" s="20">
        <f t="shared" si="489"/>
        <v>32</v>
      </c>
      <c r="K395" s="19">
        <v>138</v>
      </c>
      <c r="L395" s="20">
        <f t="shared" si="490"/>
        <v>29</v>
      </c>
      <c r="M395" s="19">
        <v>167</v>
      </c>
      <c r="N395" s="20">
        <f t="shared" si="491"/>
        <v>95</v>
      </c>
      <c r="O395" s="19">
        <v>262</v>
      </c>
      <c r="P395" s="20">
        <f t="shared" si="492"/>
        <v>69</v>
      </c>
      <c r="Q395" s="19">
        <v>331</v>
      </c>
    </row>
    <row r="396" spans="1:17" ht="12.75" customHeight="1" x14ac:dyDescent="0.2">
      <c r="A396" s="34"/>
      <c r="B396" s="13" t="s">
        <v>119</v>
      </c>
      <c r="C396" s="19">
        <v>1</v>
      </c>
      <c r="D396" s="20">
        <f t="shared" si="486"/>
        <v>1</v>
      </c>
      <c r="E396" s="19">
        <v>2</v>
      </c>
      <c r="F396" s="20">
        <f t="shared" si="487"/>
        <v>0</v>
      </c>
      <c r="G396" s="19">
        <v>2</v>
      </c>
      <c r="H396" s="20">
        <f t="shared" si="488"/>
        <v>2</v>
      </c>
      <c r="I396" s="19">
        <v>4</v>
      </c>
      <c r="J396" s="20">
        <f t="shared" si="489"/>
        <v>1</v>
      </c>
      <c r="K396" s="19">
        <v>5</v>
      </c>
      <c r="L396" s="20">
        <f t="shared" si="490"/>
        <v>1</v>
      </c>
      <c r="M396" s="19">
        <v>6</v>
      </c>
      <c r="N396" s="20">
        <f t="shared" si="491"/>
        <v>2</v>
      </c>
      <c r="O396" s="19">
        <v>8</v>
      </c>
      <c r="P396" s="20">
        <f t="shared" si="492"/>
        <v>3</v>
      </c>
      <c r="Q396" s="19">
        <v>11</v>
      </c>
    </row>
    <row r="397" spans="1:17" ht="12.75" customHeight="1" x14ac:dyDescent="0.2">
      <c r="A397" s="34"/>
      <c r="C397" s="16">
        <f>IFERROR(MAX(C395,C403)/C394,0)</f>
        <v>0.35135135135135137</v>
      </c>
      <c r="D397" s="16">
        <f t="shared" ref="D397" si="493">IFERROR(MAX(D395,D403)/D394,0)</f>
        <v>0.51282051282051277</v>
      </c>
      <c r="E397" s="16">
        <f>IFERROR(MAX(E395,E403)/E394,0)</f>
        <v>0.43421052631578949</v>
      </c>
      <c r="F397" s="16">
        <f t="shared" ref="F397" si="494">IFERROR(MAX(F395,F403)/F394,0)</f>
        <v>0.31818181818181818</v>
      </c>
      <c r="G397" s="16">
        <f>IFERROR(MAX(G395,G403)/G394,0)</f>
        <v>0.40816326530612246</v>
      </c>
      <c r="H397" s="16">
        <f t="shared" ref="H397:J397" si="495">IFERROR(MAX(H395,H403)/H394,0)</f>
        <v>0.51879699248120303</v>
      </c>
      <c r="I397" s="16">
        <f>IFERROR(MAX(I395,I403)/I394,0)</f>
        <v>0.47186147186147187</v>
      </c>
      <c r="J397" s="16">
        <f t="shared" si="495"/>
        <v>0.56896551724137934</v>
      </c>
      <c r="K397" s="16">
        <f>IFERROR(MAX(K395,K403)/K394,0)</f>
        <v>0.49134948096885811</v>
      </c>
      <c r="L397" s="16">
        <f t="shared" ref="L397:N397" si="496">IFERROR(MAX(L395,L403)/L394,0)</f>
        <v>0.46969696969696972</v>
      </c>
      <c r="M397" s="16">
        <f>IFERROR(MAX(M395,M403)/M394,0)</f>
        <v>0.48732394366197185</v>
      </c>
      <c r="N397" s="16">
        <f t="shared" si="496"/>
        <v>0.42173913043478262</v>
      </c>
      <c r="O397" s="16">
        <f>IFERROR(MAX(O395,O403)/O394,0)</f>
        <v>0.46153846153846156</v>
      </c>
      <c r="P397" s="16">
        <f t="shared" ref="P397" si="497">IFERROR(MAX(P395,P403)/P394,0)</f>
        <v>0.64814814814814814</v>
      </c>
      <c r="Q397" s="16">
        <f>IFERROR(MAX(Q395,Q403)/Q394,0)</f>
        <v>0.49062049062049062</v>
      </c>
    </row>
    <row r="398" spans="1:17" ht="12.75" customHeight="1" x14ac:dyDescent="0.2">
      <c r="A398" s="34"/>
      <c r="C398" s="18"/>
      <c r="D398" s="18"/>
      <c r="E398" s="18"/>
      <c r="F398" s="18"/>
      <c r="G398" s="18"/>
      <c r="H398" s="18"/>
      <c r="I398" s="18"/>
      <c r="J398" s="18"/>
      <c r="K398" s="18"/>
      <c r="L398" s="18"/>
      <c r="M398" s="18"/>
      <c r="N398" s="18"/>
      <c r="O398" s="18"/>
      <c r="P398" s="18"/>
      <c r="Q398" s="18"/>
    </row>
    <row r="399" spans="1:17" ht="12.75" customHeight="1" x14ac:dyDescent="0.2">
      <c r="A399" s="34"/>
      <c r="B399" s="13" t="s">
        <v>58</v>
      </c>
      <c r="C399" s="19">
        <v>2</v>
      </c>
      <c r="D399" s="20">
        <f t="shared" ref="D399" si="498">E399-C399</f>
        <v>1</v>
      </c>
      <c r="E399" s="19">
        <v>3</v>
      </c>
      <c r="F399" s="20">
        <f t="shared" ref="F399" si="499">G399-E399</f>
        <v>0</v>
      </c>
      <c r="G399" s="19">
        <v>3</v>
      </c>
      <c r="H399" s="20">
        <f t="shared" ref="H399" si="500">I399-G399</f>
        <v>4</v>
      </c>
      <c r="I399" s="19">
        <v>7</v>
      </c>
      <c r="J399" s="20">
        <f t="shared" ref="J399" si="501">K399-I399</f>
        <v>2</v>
      </c>
      <c r="K399" s="19">
        <v>9</v>
      </c>
      <c r="L399" s="20">
        <f t="shared" ref="L399" si="502">M399-K399</f>
        <v>1</v>
      </c>
      <c r="M399" s="19">
        <v>10</v>
      </c>
      <c r="N399" s="20">
        <f t="shared" ref="N399" si="503">O399-M399</f>
        <v>4</v>
      </c>
      <c r="O399" s="19">
        <v>14</v>
      </c>
      <c r="P399" s="20">
        <f t="shared" ref="P399" si="504">Q399-O399</f>
        <v>2</v>
      </c>
      <c r="Q399" s="19">
        <v>16</v>
      </c>
    </row>
    <row r="400" spans="1:17" ht="12.75" customHeight="1" x14ac:dyDescent="0.2">
      <c r="A400" s="34"/>
      <c r="B400" s="13" t="s">
        <v>57</v>
      </c>
      <c r="C400" s="19">
        <v>0</v>
      </c>
      <c r="D400" s="20">
        <f>E400-C400</f>
        <v>0</v>
      </c>
      <c r="E400" s="19">
        <v>0</v>
      </c>
      <c r="F400" s="20">
        <f>G400-E400</f>
        <v>0</v>
      </c>
      <c r="G400" s="19">
        <v>0</v>
      </c>
      <c r="H400" s="20">
        <f>I400-G400</f>
        <v>0</v>
      </c>
      <c r="I400" s="19">
        <v>0</v>
      </c>
      <c r="J400" s="20">
        <f>K400-I400</f>
        <v>0</v>
      </c>
      <c r="K400" s="19">
        <v>0</v>
      </c>
      <c r="L400" s="20">
        <f>M400-K400</f>
        <v>0</v>
      </c>
      <c r="M400" s="19">
        <v>0</v>
      </c>
      <c r="N400" s="20">
        <f>O400-M400</f>
        <v>0</v>
      </c>
      <c r="O400" s="19">
        <v>0</v>
      </c>
      <c r="P400" s="20">
        <f>Q400-O400</f>
        <v>0</v>
      </c>
      <c r="Q400" s="19">
        <v>0</v>
      </c>
    </row>
    <row r="401" spans="1:39" ht="12.75" customHeight="1" x14ac:dyDescent="0.2">
      <c r="A401" s="34"/>
      <c r="C401" s="18"/>
      <c r="D401" s="18"/>
      <c r="E401" s="18"/>
      <c r="F401" s="18"/>
      <c r="G401" s="18"/>
      <c r="H401" s="18"/>
      <c r="I401" s="18"/>
      <c r="J401" s="18"/>
      <c r="K401" s="18"/>
      <c r="L401" s="18"/>
      <c r="M401" s="18"/>
      <c r="N401" s="18"/>
      <c r="O401" s="18"/>
      <c r="P401" s="18"/>
      <c r="Q401" s="18"/>
    </row>
    <row r="402" spans="1:39" ht="12.75" customHeight="1" x14ac:dyDescent="0.2">
      <c r="A402" s="34"/>
      <c r="C402" s="19">
        <v>1</v>
      </c>
      <c r="D402" s="20">
        <f>E402-C402</f>
        <v>0</v>
      </c>
      <c r="E402" s="19">
        <v>1</v>
      </c>
      <c r="F402" s="20">
        <f>G402-E402</f>
        <v>1</v>
      </c>
      <c r="G402" s="19">
        <v>2</v>
      </c>
      <c r="H402" s="20">
        <f>I402-G402</f>
        <v>1</v>
      </c>
      <c r="I402" s="19">
        <v>3</v>
      </c>
      <c r="J402" s="20">
        <f>K402-I402</f>
        <v>1</v>
      </c>
      <c r="K402" s="19">
        <v>4</v>
      </c>
      <c r="L402" s="20">
        <f>M402-K402</f>
        <v>2</v>
      </c>
      <c r="M402" s="19">
        <v>6</v>
      </c>
      <c r="N402" s="20">
        <f>O402-M402</f>
        <v>2</v>
      </c>
      <c r="O402" s="19">
        <v>8</v>
      </c>
      <c r="P402" s="20">
        <f>Q402-O402</f>
        <v>1</v>
      </c>
      <c r="Q402" s="19">
        <v>9</v>
      </c>
    </row>
    <row r="403" spans="1:39" ht="12.75" customHeight="1" x14ac:dyDescent="0.2">
      <c r="A403" s="34"/>
      <c r="B403" s="13" t="s">
        <v>59</v>
      </c>
      <c r="C403" s="20">
        <f>C395+C402</f>
        <v>13</v>
      </c>
      <c r="D403" s="20">
        <f>E403-C403</f>
        <v>20</v>
      </c>
      <c r="E403" s="20">
        <f>E395+E402</f>
        <v>33</v>
      </c>
      <c r="F403" s="20">
        <f>G403-E403</f>
        <v>7</v>
      </c>
      <c r="G403" s="20">
        <f>G395+G402</f>
        <v>40</v>
      </c>
      <c r="H403" s="20">
        <f>I403-G403</f>
        <v>69</v>
      </c>
      <c r="I403" s="20">
        <f>I395+I402</f>
        <v>109</v>
      </c>
      <c r="J403" s="20">
        <f>K403-I403</f>
        <v>33</v>
      </c>
      <c r="K403" s="20">
        <f>K395+K402</f>
        <v>142</v>
      </c>
      <c r="L403" s="20">
        <f>M403-K403</f>
        <v>31</v>
      </c>
      <c r="M403" s="20">
        <f>M395+M402</f>
        <v>173</v>
      </c>
      <c r="N403" s="20">
        <f>O403-M403</f>
        <v>97</v>
      </c>
      <c r="O403" s="20">
        <f>O395+O402</f>
        <v>270</v>
      </c>
      <c r="P403" s="20">
        <f>Q403-O403</f>
        <v>70</v>
      </c>
      <c r="Q403" s="20">
        <f>Q395+Q402</f>
        <v>340</v>
      </c>
    </row>
    <row r="404" spans="1:39" ht="12.75" customHeight="1" x14ac:dyDescent="0.2">
      <c r="A404" s="34"/>
      <c r="C404" s="21"/>
      <c r="D404" s="18"/>
      <c r="E404" s="21"/>
      <c r="F404" s="18"/>
      <c r="G404" s="21"/>
      <c r="H404" s="18"/>
      <c r="I404" s="21"/>
      <c r="J404" s="18"/>
      <c r="K404" s="21"/>
      <c r="L404" s="18"/>
      <c r="M404" s="21"/>
      <c r="N404" s="18"/>
      <c r="O404" s="21"/>
      <c r="P404" s="18"/>
      <c r="Q404" s="21"/>
    </row>
    <row r="405" spans="1:39" ht="12.75" customHeight="1" x14ac:dyDescent="0.2">
      <c r="B405" s="13" t="s">
        <v>63</v>
      </c>
      <c r="C405" s="21"/>
      <c r="D405" s="18"/>
      <c r="E405" s="21"/>
      <c r="F405" s="18"/>
      <c r="G405" s="21"/>
      <c r="H405" s="18"/>
      <c r="I405" s="21"/>
      <c r="J405" s="18"/>
      <c r="K405" s="21"/>
      <c r="L405" s="18"/>
      <c r="M405" s="21"/>
      <c r="N405" s="18"/>
      <c r="O405" s="21"/>
      <c r="P405" s="18"/>
      <c r="Q405" s="21"/>
    </row>
    <row r="406" spans="1:39" ht="12.75" customHeight="1" x14ac:dyDescent="0.2">
      <c r="A406" s="34"/>
      <c r="B406" s="13" t="s">
        <v>56</v>
      </c>
      <c r="C406" s="19">
        <v>14</v>
      </c>
      <c r="D406" s="18"/>
      <c r="E406" s="19">
        <v>10</v>
      </c>
      <c r="F406" s="18"/>
      <c r="G406" s="19">
        <v>10</v>
      </c>
      <c r="H406" s="18"/>
      <c r="I406" s="24">
        <v>5</v>
      </c>
      <c r="J406" s="18"/>
      <c r="K406" s="24">
        <v>3</v>
      </c>
      <c r="L406" s="18"/>
      <c r="M406" s="24">
        <v>3</v>
      </c>
      <c r="N406" s="18"/>
      <c r="O406" s="96">
        <v>1</v>
      </c>
      <c r="P406" s="18"/>
      <c r="Q406" s="97">
        <v>7</v>
      </c>
    </row>
    <row r="407" spans="1:39" ht="12.75" customHeight="1" x14ac:dyDescent="0.2">
      <c r="A407" s="34"/>
      <c r="B407" s="13" t="s">
        <v>16</v>
      </c>
      <c r="C407" s="19">
        <v>0</v>
      </c>
      <c r="D407" s="18"/>
      <c r="E407" s="19">
        <v>0</v>
      </c>
      <c r="F407" s="18"/>
      <c r="G407" s="19">
        <v>0</v>
      </c>
      <c r="H407" s="18"/>
      <c r="I407" s="19">
        <v>0</v>
      </c>
      <c r="J407" s="18"/>
      <c r="K407" s="19">
        <v>0</v>
      </c>
      <c r="L407" s="18"/>
      <c r="M407" s="19">
        <v>0</v>
      </c>
      <c r="N407" s="18"/>
      <c r="O407" s="19">
        <v>0</v>
      </c>
      <c r="P407" s="18"/>
      <c r="Q407" s="19">
        <v>0</v>
      </c>
    </row>
    <row r="408" spans="1:39" ht="12.75" customHeight="1" x14ac:dyDescent="0.2">
      <c r="D408" s="10"/>
      <c r="G408" s="9"/>
      <c r="I408" s="9"/>
      <c r="J408" s="10"/>
      <c r="L408" s="10"/>
      <c r="N408" s="10"/>
      <c r="O408" s="9"/>
      <c r="P408" s="10"/>
    </row>
    <row r="409" spans="1:39" ht="12.75" customHeight="1" x14ac:dyDescent="0.2">
      <c r="B409" s="13" t="s">
        <v>331</v>
      </c>
      <c r="C409" s="19">
        <v>73</v>
      </c>
      <c r="D409" s="20">
        <f>E409-C409</f>
        <v>0</v>
      </c>
      <c r="E409" s="19">
        <v>73</v>
      </c>
      <c r="F409" s="20">
        <f>G409-E409</f>
        <v>0</v>
      </c>
      <c r="G409" s="19">
        <v>73</v>
      </c>
      <c r="H409" s="20">
        <f>I409-G409</f>
        <v>0</v>
      </c>
      <c r="I409" s="19">
        <v>73</v>
      </c>
      <c r="J409" s="20">
        <f>K409-I409</f>
        <v>0</v>
      </c>
      <c r="K409" s="19">
        <v>73</v>
      </c>
      <c r="L409" s="20">
        <f>M409-K409</f>
        <v>0</v>
      </c>
      <c r="M409" s="19">
        <v>73</v>
      </c>
      <c r="N409" s="20">
        <f>O409-M409</f>
        <v>1</v>
      </c>
      <c r="O409" s="19">
        <v>74</v>
      </c>
      <c r="P409" s="20">
        <f>Q409-O409</f>
        <v>1</v>
      </c>
      <c r="Q409" s="19">
        <v>75</v>
      </c>
    </row>
    <row r="413" spans="1:39" ht="12.75" customHeight="1" x14ac:dyDescent="0.2">
      <c r="B413" s="11" t="s">
        <v>509</v>
      </c>
    </row>
    <row r="414" spans="1:39" ht="12.75" customHeight="1" x14ac:dyDescent="0.2">
      <c r="B414" s="11" t="s">
        <v>508</v>
      </c>
      <c r="F414" s="9"/>
      <c r="G414" s="42" t="s">
        <v>497</v>
      </c>
      <c r="H414" s="9"/>
      <c r="I414" s="42"/>
      <c r="O414" s="9"/>
    </row>
    <row r="415" spans="1:39" ht="12.75" customHeight="1" x14ac:dyDescent="0.2">
      <c r="A415" s="34"/>
      <c r="B415" s="34"/>
      <c r="C415" s="29">
        <v>45283</v>
      </c>
      <c r="D415" s="30"/>
      <c r="E415" s="29">
        <f t="shared" ref="E415" si="505">C415+1</f>
        <v>45284</v>
      </c>
      <c r="F415" s="29"/>
      <c r="G415" s="29">
        <f>E415+1</f>
        <v>45285</v>
      </c>
      <c r="H415" s="30"/>
      <c r="I415" s="29">
        <f>G415+1</f>
        <v>45286</v>
      </c>
      <c r="J415" s="30"/>
      <c r="K415" s="29">
        <f>I415+1</f>
        <v>45287</v>
      </c>
      <c r="L415" s="30"/>
      <c r="M415" s="29">
        <f>K415+1</f>
        <v>45288</v>
      </c>
      <c r="N415" s="30"/>
      <c r="O415" s="29">
        <f>M415+1</f>
        <v>45289</v>
      </c>
      <c r="P415" s="30"/>
      <c r="Q415" s="29">
        <f>O415+1</f>
        <v>45290</v>
      </c>
      <c r="R415" s="30"/>
      <c r="S415" s="29">
        <v>45299</v>
      </c>
      <c r="T415" s="30"/>
      <c r="U415" s="29">
        <v>45307</v>
      </c>
      <c r="V415" s="30"/>
      <c r="W415" s="29">
        <v>45311</v>
      </c>
      <c r="X415" s="30"/>
      <c r="Y415" s="29">
        <v>45317.256695601849</v>
      </c>
      <c r="Z415" s="30"/>
      <c r="AA415" s="29">
        <v>45320</v>
      </c>
      <c r="AB415" s="30"/>
      <c r="AC415" s="29">
        <v>45323.901493634257</v>
      </c>
      <c r="AD415" s="30"/>
      <c r="AE415" s="29">
        <v>45325.377233101855</v>
      </c>
      <c r="AF415" s="30"/>
      <c r="AG415" s="29">
        <v>45331.246227083335</v>
      </c>
      <c r="AH415" s="30"/>
      <c r="AI415" s="29">
        <v>45335.295338194446</v>
      </c>
      <c r="AJ415" s="30"/>
      <c r="AK415" s="29">
        <v>45338.39704398148</v>
      </c>
      <c r="AL415" s="30"/>
      <c r="AM415" s="29">
        <v>45359.913757175927</v>
      </c>
    </row>
    <row r="416" spans="1:39" ht="12.75" customHeight="1" x14ac:dyDescent="0.2">
      <c r="A416" s="34"/>
      <c r="B416" s="34"/>
      <c r="C416" s="77">
        <v>0</v>
      </c>
      <c r="D416" s="76"/>
      <c r="E416" s="77">
        <f>C416+1</f>
        <v>1</v>
      </c>
      <c r="F416" s="76"/>
      <c r="G416" s="77">
        <f>E416+1</f>
        <v>2</v>
      </c>
      <c r="H416" s="76"/>
      <c r="I416" s="77">
        <f>G416+1</f>
        <v>3</v>
      </c>
      <c r="J416" s="76"/>
      <c r="K416" s="77">
        <f>I416+1</f>
        <v>4</v>
      </c>
      <c r="L416" s="76"/>
      <c r="M416" s="77">
        <f>K416+1</f>
        <v>5</v>
      </c>
      <c r="N416" s="76"/>
      <c r="O416" s="77">
        <f>M416+1</f>
        <v>6</v>
      </c>
      <c r="P416" s="79"/>
      <c r="Q416" s="77">
        <f>O416+1</f>
        <v>7</v>
      </c>
      <c r="R416" s="79">
        <f>R418/(S416-Q416)</f>
        <v>59.777777777777779</v>
      </c>
      <c r="S416" s="77">
        <f>S415-$C$415</f>
        <v>16</v>
      </c>
      <c r="T416" s="79">
        <f>T418/(U416-S416)</f>
        <v>87.875</v>
      </c>
      <c r="U416" s="110">
        <f>U415-$C$415</f>
        <v>24</v>
      </c>
      <c r="V416" s="79">
        <f>V418/(W416-U416)</f>
        <v>54.25</v>
      </c>
      <c r="W416" s="110">
        <f>W415-$C$415</f>
        <v>28</v>
      </c>
      <c r="X416" s="79">
        <f>X418/(Y416-W416)</f>
        <v>48.747776687403878</v>
      </c>
      <c r="Y416" s="110">
        <f>Y415-$C$415</f>
        <v>34.25669560184906</v>
      </c>
      <c r="Z416" s="79">
        <f>Z418/(AA416-Y416)</f>
        <v>86.027638842802233</v>
      </c>
      <c r="AA416" s="110">
        <f>AA415-$C$415</f>
        <v>37</v>
      </c>
      <c r="AB416" s="79">
        <f>AB418/(AC416-AA416)</f>
        <v>36.908941420690141</v>
      </c>
      <c r="AC416" s="110">
        <f>AC415-$C$415</f>
        <v>40.901493634257349</v>
      </c>
      <c r="AD416" s="79">
        <f>AD418/(AE416-AC416)</f>
        <v>36.591824766936931</v>
      </c>
      <c r="AE416" s="110">
        <f>AE415-$C$415</f>
        <v>42.377233101855381</v>
      </c>
      <c r="AF416" s="79">
        <f>AF418/(AG416-AE416)</f>
        <v>52.819955341282586</v>
      </c>
      <c r="AG416" s="110">
        <f>AG415-$C$415</f>
        <v>48.246227083334816</v>
      </c>
      <c r="AH416" s="79">
        <f>AH418/(AI416-AG416)</f>
        <v>62.976785028259364</v>
      </c>
      <c r="AI416" s="110">
        <f>AI415-$C$415</f>
        <v>52.295338194446231</v>
      </c>
      <c r="AJ416" s="79">
        <f>AJ418/(AK416-AI416)</f>
        <v>50.617308919596333</v>
      </c>
      <c r="AK416" s="110">
        <f>AK415-$C$415</f>
        <v>55.397043981480238</v>
      </c>
      <c r="AL416" s="79">
        <f>AL418/(AM416-AK416)</f>
        <v>54.701663277444545</v>
      </c>
      <c r="AM416" s="110">
        <f>AM415-$C$415</f>
        <v>76.913757175927458</v>
      </c>
    </row>
    <row r="417" spans="1:39" ht="12.75" customHeight="1" x14ac:dyDescent="0.2">
      <c r="A417" s="32"/>
      <c r="B417" s="40" t="s">
        <v>482</v>
      </c>
      <c r="C417" s="81" t="s">
        <v>483</v>
      </c>
      <c r="D417" s="75"/>
      <c r="E417" s="38"/>
      <c r="F417" s="75"/>
      <c r="G417" s="38"/>
      <c r="H417" s="75"/>
      <c r="I417" s="38"/>
      <c r="J417" s="75"/>
      <c r="K417" s="38"/>
      <c r="L417" s="75"/>
      <c r="M417" s="38"/>
      <c r="N417" s="75"/>
      <c r="O417" s="38"/>
      <c r="P417" s="43"/>
      <c r="Q417" s="38"/>
      <c r="R417" s="43">
        <f>R419/(S416-Q416)</f>
        <v>18.555555555555557</v>
      </c>
      <c r="S417" s="38"/>
      <c r="T417" s="43">
        <f>T419/(U416-S416)</f>
        <v>24.75</v>
      </c>
      <c r="U417" s="38"/>
      <c r="V417" s="43">
        <f>V419/(W416-U416)</f>
        <v>16</v>
      </c>
      <c r="W417" s="38"/>
      <c r="X417" s="43">
        <f>X419/(Y416-W416)</f>
        <v>12.626473305917726</v>
      </c>
      <c r="Y417" s="38"/>
      <c r="Z417" s="43">
        <f>Z419/(AA416-Y416)</f>
        <v>22.965005284307374</v>
      </c>
      <c r="AA417" s="38"/>
      <c r="AB417" s="43">
        <f>AB419/(AC416-AA416)</f>
        <v>13.071916753161092</v>
      </c>
      <c r="AC417" s="38"/>
      <c r="AD417" s="43">
        <f>AD419/(AE416-AC416)</f>
        <v>7.4538902303019681</v>
      </c>
      <c r="AE417" s="38"/>
      <c r="AF417" s="43">
        <f>AF419/(AG416-AE416)</f>
        <v>16.186760507812405</v>
      </c>
      <c r="AG417" s="38"/>
      <c r="AH417" s="43">
        <f>AH419/(AI416-AG416)</f>
        <v>20.251358322812816</v>
      </c>
      <c r="AI417" s="38"/>
      <c r="AJ417" s="43">
        <f>AJ419/(AK416-AI416)</f>
        <v>17.087371800882838</v>
      </c>
      <c r="AK417" s="38"/>
      <c r="AL417" s="43">
        <f>AL419/(AM416-AK416)</f>
        <v>14.825684439681231</v>
      </c>
      <c r="AM417" s="38"/>
    </row>
    <row r="418" spans="1:39" ht="12.75" customHeight="1" x14ac:dyDescent="0.2">
      <c r="A418" s="34"/>
      <c r="B418" s="13" t="s">
        <v>12</v>
      </c>
      <c r="C418" s="19">
        <v>1</v>
      </c>
      <c r="D418" s="20">
        <f t="shared" ref="D418:D420" si="506">E418-C418</f>
        <v>219</v>
      </c>
      <c r="E418" s="19">
        <v>220</v>
      </c>
      <c r="F418" s="20">
        <f t="shared" ref="F418:F420" si="507">G418-E418</f>
        <v>311</v>
      </c>
      <c r="G418" s="19">
        <v>531</v>
      </c>
      <c r="H418" s="20">
        <f t="shared" ref="H418:H420" si="508">I418-G418</f>
        <v>759</v>
      </c>
      <c r="I418" s="19">
        <v>1290</v>
      </c>
      <c r="J418" s="20">
        <f t="shared" ref="J418:J420" si="509">K418-I418</f>
        <v>585</v>
      </c>
      <c r="K418" s="19">
        <v>1875</v>
      </c>
      <c r="L418" s="20">
        <f t="shared" ref="L418:L420" si="510">M418-K418</f>
        <v>494</v>
      </c>
      <c r="M418" s="19">
        <v>2369</v>
      </c>
      <c r="N418" s="20">
        <f t="shared" ref="N418:N420" si="511">O418-M418</f>
        <v>367</v>
      </c>
      <c r="O418" s="19">
        <v>2736</v>
      </c>
      <c r="P418" s="20">
        <f t="shared" ref="P418:P420" si="512">Q418-O418</f>
        <v>439</v>
      </c>
      <c r="Q418" s="19">
        <v>3175</v>
      </c>
      <c r="R418" s="20">
        <f t="shared" ref="R418:R420" si="513">S418-Q418</f>
        <v>538</v>
      </c>
      <c r="S418" s="19">
        <v>3713</v>
      </c>
      <c r="T418" s="20">
        <f t="shared" ref="T418:T420" si="514">U418-S418</f>
        <v>703</v>
      </c>
      <c r="U418" s="19">
        <v>4416</v>
      </c>
      <c r="V418" s="20">
        <f t="shared" ref="V418:V420" si="515">W418-U418</f>
        <v>217</v>
      </c>
      <c r="W418" s="19">
        <v>4633</v>
      </c>
      <c r="X418" s="20">
        <f t="shared" ref="X418:X420" si="516">Y418-W418</f>
        <v>305</v>
      </c>
      <c r="Y418" s="19">
        <v>4938</v>
      </c>
      <c r="Z418" s="20">
        <f t="shared" ref="Z418:Z420" si="517">AA418-Y418</f>
        <v>236</v>
      </c>
      <c r="AA418" s="19">
        <v>5174</v>
      </c>
      <c r="AB418" s="20">
        <f t="shared" ref="AB418:AB420" si="518">AC418-AA418</f>
        <v>144</v>
      </c>
      <c r="AC418" s="19">
        <v>5318</v>
      </c>
      <c r="AD418" s="20">
        <f t="shared" ref="AD418:AD420" si="519">AE418-AC418</f>
        <v>54</v>
      </c>
      <c r="AE418" s="19">
        <v>5372</v>
      </c>
      <c r="AF418" s="20">
        <f t="shared" ref="AF418:AF420" si="520">AG418-AE418</f>
        <v>310</v>
      </c>
      <c r="AG418" s="19">
        <v>5682</v>
      </c>
      <c r="AH418" s="20">
        <f t="shared" ref="AH418:AH420" si="521">AI418-AG418</f>
        <v>255</v>
      </c>
      <c r="AI418" s="19">
        <v>5937</v>
      </c>
      <c r="AJ418" s="20">
        <f t="shared" ref="AJ418:AJ420" si="522">AK418-AI418</f>
        <v>157</v>
      </c>
      <c r="AK418" s="19">
        <v>6094</v>
      </c>
      <c r="AL418" s="20">
        <f t="shared" ref="AL418:AL420" si="523">AM418-AK418</f>
        <v>1177</v>
      </c>
      <c r="AM418" s="19">
        <v>7271</v>
      </c>
    </row>
    <row r="419" spans="1:39" ht="12.75" customHeight="1" x14ac:dyDescent="0.2">
      <c r="A419" s="34"/>
      <c r="B419" s="13" t="s">
        <v>13</v>
      </c>
      <c r="C419" s="19">
        <v>1</v>
      </c>
      <c r="D419" s="20">
        <f t="shared" si="506"/>
        <v>100</v>
      </c>
      <c r="E419" s="19">
        <v>101</v>
      </c>
      <c r="F419" s="20">
        <f t="shared" si="507"/>
        <v>126</v>
      </c>
      <c r="G419" s="19">
        <v>227</v>
      </c>
      <c r="H419" s="20">
        <f t="shared" si="508"/>
        <v>209</v>
      </c>
      <c r="I419" s="19">
        <v>436</v>
      </c>
      <c r="J419" s="20">
        <f t="shared" si="509"/>
        <v>160</v>
      </c>
      <c r="K419" s="19">
        <v>596</v>
      </c>
      <c r="L419" s="20">
        <f t="shared" si="510"/>
        <v>166</v>
      </c>
      <c r="M419" s="19">
        <v>762</v>
      </c>
      <c r="N419" s="20">
        <f t="shared" si="511"/>
        <v>133</v>
      </c>
      <c r="O419" s="19">
        <v>895</v>
      </c>
      <c r="P419" s="20">
        <f t="shared" si="512"/>
        <v>138</v>
      </c>
      <c r="Q419" s="19">
        <v>1033</v>
      </c>
      <c r="R419" s="20">
        <f t="shared" si="513"/>
        <v>167</v>
      </c>
      <c r="S419" s="19">
        <v>1200</v>
      </c>
      <c r="T419" s="20">
        <f t="shared" si="514"/>
        <v>198</v>
      </c>
      <c r="U419" s="19">
        <v>1398</v>
      </c>
      <c r="V419" s="20">
        <f t="shared" si="515"/>
        <v>64</v>
      </c>
      <c r="W419" s="19">
        <v>1462</v>
      </c>
      <c r="X419" s="20">
        <f t="shared" si="516"/>
        <v>79</v>
      </c>
      <c r="Y419" s="19">
        <v>1541</v>
      </c>
      <c r="Z419" s="20">
        <f t="shared" si="517"/>
        <v>63</v>
      </c>
      <c r="AA419" s="19">
        <v>1604</v>
      </c>
      <c r="AB419" s="20">
        <f t="shared" si="518"/>
        <v>51</v>
      </c>
      <c r="AC419" s="19">
        <v>1655</v>
      </c>
      <c r="AD419" s="20">
        <f t="shared" si="519"/>
        <v>11</v>
      </c>
      <c r="AE419" s="19">
        <v>1666</v>
      </c>
      <c r="AF419" s="20">
        <f t="shared" si="520"/>
        <v>95</v>
      </c>
      <c r="AG419" s="19">
        <v>1761</v>
      </c>
      <c r="AH419" s="20">
        <f t="shared" si="521"/>
        <v>82</v>
      </c>
      <c r="AI419" s="19">
        <v>1843</v>
      </c>
      <c r="AJ419" s="20">
        <f t="shared" si="522"/>
        <v>53</v>
      </c>
      <c r="AK419" s="19">
        <v>1896</v>
      </c>
      <c r="AL419" s="20">
        <f t="shared" si="523"/>
        <v>319</v>
      </c>
      <c r="AM419" s="19">
        <v>2215</v>
      </c>
    </row>
    <row r="420" spans="1:39" ht="12.75" customHeight="1" x14ac:dyDescent="0.2">
      <c r="A420" s="34"/>
      <c r="B420" s="13" t="s">
        <v>119</v>
      </c>
      <c r="C420" s="19">
        <v>1</v>
      </c>
      <c r="D420" s="20">
        <f t="shared" si="506"/>
        <v>8</v>
      </c>
      <c r="E420" s="19">
        <v>9</v>
      </c>
      <c r="F420" s="20">
        <f t="shared" si="507"/>
        <v>7</v>
      </c>
      <c r="G420" s="19">
        <v>16</v>
      </c>
      <c r="H420" s="20">
        <f t="shared" si="508"/>
        <v>6</v>
      </c>
      <c r="I420" s="19">
        <v>22</v>
      </c>
      <c r="J420" s="20">
        <f t="shared" si="509"/>
        <v>6</v>
      </c>
      <c r="K420" s="19">
        <v>28</v>
      </c>
      <c r="L420" s="20">
        <f t="shared" si="510"/>
        <v>3</v>
      </c>
      <c r="M420" s="19">
        <v>31</v>
      </c>
      <c r="N420" s="20">
        <f t="shared" si="511"/>
        <v>6</v>
      </c>
      <c r="O420" s="19">
        <v>37</v>
      </c>
      <c r="P420" s="20">
        <f t="shared" si="512"/>
        <v>3</v>
      </c>
      <c r="Q420" s="19">
        <v>40</v>
      </c>
      <c r="R420" s="20">
        <f t="shared" si="513"/>
        <v>3</v>
      </c>
      <c r="S420" s="19">
        <v>43</v>
      </c>
      <c r="T420" s="20">
        <f t="shared" si="514"/>
        <v>11</v>
      </c>
      <c r="U420" s="19">
        <v>54</v>
      </c>
      <c r="V420" s="20">
        <f t="shared" si="515"/>
        <v>2</v>
      </c>
      <c r="W420" s="19">
        <v>56</v>
      </c>
      <c r="X420" s="20">
        <f t="shared" si="516"/>
        <v>1</v>
      </c>
      <c r="Y420" s="19">
        <v>57</v>
      </c>
      <c r="Z420" s="20">
        <f t="shared" si="517"/>
        <v>3</v>
      </c>
      <c r="AA420" s="19">
        <v>60</v>
      </c>
      <c r="AB420" s="20">
        <f t="shared" si="518"/>
        <v>0</v>
      </c>
      <c r="AC420" s="19">
        <v>60</v>
      </c>
      <c r="AD420" s="20">
        <f t="shared" si="519"/>
        <v>0</v>
      </c>
      <c r="AE420" s="19">
        <v>60</v>
      </c>
      <c r="AF420" s="20">
        <f t="shared" si="520"/>
        <v>5</v>
      </c>
      <c r="AG420" s="19">
        <v>65</v>
      </c>
      <c r="AH420" s="20">
        <f t="shared" si="521"/>
        <v>3</v>
      </c>
      <c r="AI420" s="19">
        <v>68</v>
      </c>
      <c r="AJ420" s="20">
        <f t="shared" si="522"/>
        <v>2</v>
      </c>
      <c r="AK420" s="19">
        <v>70</v>
      </c>
      <c r="AL420" s="20">
        <f t="shared" si="523"/>
        <v>8</v>
      </c>
      <c r="AM420" s="19">
        <v>78</v>
      </c>
    </row>
    <row r="421" spans="1:39" ht="12.75" customHeight="1" x14ac:dyDescent="0.2">
      <c r="A421" s="34"/>
      <c r="B421" s="102">
        <v>0.48936170212765956</v>
      </c>
      <c r="C421" s="16">
        <f>IFERROR(MAX(C419,C427)/C418,0)</f>
        <v>1</v>
      </c>
      <c r="D421" s="16">
        <f t="shared" ref="D421:F421" si="524">IFERROR(MAX(D419,D427)/D418,0)</f>
        <v>0.47031963470319632</v>
      </c>
      <c r="E421" s="16">
        <f>IFERROR(MAX(E419,E427)/E418,0)</f>
        <v>0.47272727272727272</v>
      </c>
      <c r="F421" s="16">
        <f t="shared" si="524"/>
        <v>0.4212218649517685</v>
      </c>
      <c r="G421" s="16">
        <f>IFERROR(MAX(G419,G427)/G418,0)</f>
        <v>0.44256120527306969</v>
      </c>
      <c r="H421" s="16">
        <f t="shared" ref="H421:J421" si="525">IFERROR(MAX(H419,H427)/H418,0)</f>
        <v>0.29249011857707508</v>
      </c>
      <c r="I421" s="16">
        <f>IFERROR(MAX(I419,I427)/I418,0)</f>
        <v>0.35426356589147284</v>
      </c>
      <c r="J421" s="16">
        <f t="shared" si="525"/>
        <v>0.28376068376068375</v>
      </c>
      <c r="K421" s="16">
        <f>IFERROR(MAX(K419,K427)/K418,0)</f>
        <v>0.33226666666666665</v>
      </c>
      <c r="L421" s="16">
        <f t="shared" ref="L421" si="526">IFERROR(MAX(L419,L427)/L418,0)</f>
        <v>0.3623481781376518</v>
      </c>
      <c r="M421" s="16">
        <f>IFERROR(MAX(M419,M427)/M418,0)</f>
        <v>0.33853946813001268</v>
      </c>
      <c r="N421" s="16">
        <f t="shared" ref="N421" si="527">IFERROR(MAX(N419,N427)/N418,0)</f>
        <v>0.37602179836512262</v>
      </c>
      <c r="O421" s="16">
        <f>IFERROR(MAX(O419,O427)/O418,0)</f>
        <v>0.3435672514619883</v>
      </c>
      <c r="P421" s="16">
        <f t="shared" ref="P421:R421" si="528">IFERROR(MAX(P419,P427)/P418,0)</f>
        <v>0.34168564920273348</v>
      </c>
      <c r="Q421" s="16">
        <f>IFERROR(MAX(Q419,Q427)/Q418,0)</f>
        <v>0.34330708661417325</v>
      </c>
      <c r="R421" s="16">
        <f t="shared" si="528"/>
        <v>0.36988847583643125</v>
      </c>
      <c r="S421" s="16">
        <f>IFERROR(MAX(S419,S427)/S418,0)</f>
        <v>0.3471586318340964</v>
      </c>
      <c r="T421" s="16">
        <f t="shared" ref="T421:V421" si="529">IFERROR(MAX(T419,T427)/T418,0)</f>
        <v>0.32432432432432434</v>
      </c>
      <c r="U421" s="16">
        <f>IFERROR(MAX(U419,U427)/U418,0)</f>
        <v>0.34352355072463769</v>
      </c>
      <c r="V421" s="16">
        <f t="shared" si="529"/>
        <v>0.35944700460829493</v>
      </c>
      <c r="W421" s="16">
        <f>IFERROR(MAX(W419,W427)/W418,0)</f>
        <v>0.34426937189725881</v>
      </c>
      <c r="X421" s="16">
        <f t="shared" ref="X421:Z421" si="530">IFERROR(MAX(X419,X427)/X418,0)</f>
        <v>0.31803278688524589</v>
      </c>
      <c r="Y421" s="16">
        <f>IFERROR(MAX(Y419,Y427)/Y418,0)</f>
        <v>0.34264884568651277</v>
      </c>
      <c r="Z421" s="16">
        <f t="shared" si="530"/>
        <v>0.30932203389830509</v>
      </c>
      <c r="AA421" s="16">
        <f>IFERROR(MAX(AA419,AA427)/AA418,0)</f>
        <v>0.34112872052570548</v>
      </c>
      <c r="AB421" s="16">
        <f t="shared" ref="AB421:AD421" si="531">IFERROR(MAX(AB419,AB427)/AB418,0)</f>
        <v>0.38194444444444442</v>
      </c>
      <c r="AC421" s="16">
        <f>IFERROR(MAX(AC419,AC427)/AC418,0)</f>
        <v>0.34223392252726587</v>
      </c>
      <c r="AD421" s="16">
        <f t="shared" si="531"/>
        <v>0.25925925925925924</v>
      </c>
      <c r="AE421" s="16">
        <f>IFERROR(MAX(AE419,AE427)/AE418,0)</f>
        <v>0.34139985107967236</v>
      </c>
      <c r="AF421" s="16">
        <f t="shared" ref="AF421:AH421" si="532">IFERROR(MAX(AF419,AF427)/AF418,0)</f>
        <v>0.3935483870967742</v>
      </c>
      <c r="AG421" s="16">
        <f>IFERROR(MAX(AG419,AG427)/AG418,0)</f>
        <v>0.34424498416050686</v>
      </c>
      <c r="AH421" s="16">
        <f t="shared" si="532"/>
        <v>0.36862745098039218</v>
      </c>
      <c r="AI421" s="16">
        <f>IFERROR(MAX(AI419,AI427)/AI418,0)</f>
        <v>0.34529223513559038</v>
      </c>
      <c r="AJ421" s="16">
        <f t="shared" ref="AJ421:AL421" si="533">IFERROR(MAX(AJ419,AJ427)/AJ418,0)</f>
        <v>0.37579617834394907</v>
      </c>
      <c r="AK421" s="16">
        <f>IFERROR(MAX(AK419,AK427)/AK418,0)</f>
        <v>0.34607810961601576</v>
      </c>
      <c r="AL421" s="16">
        <f t="shared" si="533"/>
        <v>0.32030586236193714</v>
      </c>
      <c r="AM421" s="16">
        <f>IFERROR(MAX(AM419,AM427)/AM418,0)</f>
        <v>0.34190620272314676</v>
      </c>
    </row>
    <row r="422" spans="1:39" ht="12.75" customHeight="1" x14ac:dyDescent="0.2">
      <c r="A422" s="34"/>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row>
    <row r="423" spans="1:39" ht="12.75" customHeight="1" x14ac:dyDescent="0.2">
      <c r="A423" s="34"/>
      <c r="B423" s="13" t="s">
        <v>58</v>
      </c>
      <c r="C423" s="19">
        <v>1</v>
      </c>
      <c r="D423" s="20">
        <f t="shared" ref="D423" si="534">E423-C423</f>
        <v>12</v>
      </c>
      <c r="E423" s="19">
        <v>13</v>
      </c>
      <c r="F423" s="20">
        <f t="shared" ref="F423" si="535">G423-E423</f>
        <v>13</v>
      </c>
      <c r="G423" s="19">
        <v>26</v>
      </c>
      <c r="H423" s="20">
        <f t="shared" ref="H423" si="536">I423-G423</f>
        <v>15</v>
      </c>
      <c r="I423" s="19">
        <v>41</v>
      </c>
      <c r="J423" s="20">
        <f t="shared" ref="J423" si="537">K423-I423</f>
        <v>12</v>
      </c>
      <c r="K423" s="19">
        <v>53</v>
      </c>
      <c r="L423" s="20">
        <f t="shared" ref="L423" si="538">M423-K423</f>
        <v>9</v>
      </c>
      <c r="M423" s="19">
        <v>62</v>
      </c>
      <c r="N423" s="20">
        <f t="shared" ref="N423" si="539">O423-M423</f>
        <v>7</v>
      </c>
      <c r="O423" s="19">
        <v>69</v>
      </c>
      <c r="P423" s="20">
        <f t="shared" ref="P423" si="540">Q423-O423</f>
        <v>2</v>
      </c>
      <c r="Q423" s="19">
        <v>71</v>
      </c>
      <c r="R423" s="20">
        <f t="shared" ref="R423" si="541">S423-Q423</f>
        <v>5</v>
      </c>
      <c r="S423" s="19">
        <v>76</v>
      </c>
      <c r="T423" s="20">
        <f t="shared" ref="T423" si="542">U423-S423</f>
        <v>6</v>
      </c>
      <c r="U423" s="19">
        <v>82</v>
      </c>
      <c r="V423" s="20">
        <f t="shared" ref="V423" si="543">W423-U423</f>
        <v>0</v>
      </c>
      <c r="W423" s="19">
        <v>82</v>
      </c>
      <c r="X423" s="20">
        <f t="shared" ref="X423" si="544">Y423-W423</f>
        <v>4</v>
      </c>
      <c r="Y423" s="19">
        <v>86</v>
      </c>
      <c r="Z423" s="20">
        <f t="shared" ref="Z423" si="545">AA423-Y423</f>
        <v>2</v>
      </c>
      <c r="AA423" s="19">
        <v>88</v>
      </c>
      <c r="AB423" s="20">
        <f t="shared" ref="AB423" si="546">AC423-AA423</f>
        <v>2</v>
      </c>
      <c r="AC423" s="19">
        <v>90</v>
      </c>
      <c r="AD423" s="20">
        <f t="shared" ref="AD423" si="547">AE423-AC423</f>
        <v>1</v>
      </c>
      <c r="AE423" s="19">
        <v>91</v>
      </c>
      <c r="AF423" s="20">
        <f t="shared" ref="AF423" si="548">AG423-AE423</f>
        <v>4</v>
      </c>
      <c r="AG423" s="19">
        <v>95</v>
      </c>
      <c r="AH423" s="20">
        <f t="shared" ref="AH423" si="549">AI423-AG423</f>
        <v>1</v>
      </c>
      <c r="AI423" s="19">
        <v>96</v>
      </c>
      <c r="AJ423" s="20">
        <f t="shared" ref="AJ423" si="550">AK423-AI423</f>
        <v>4</v>
      </c>
      <c r="AK423" s="19">
        <v>100</v>
      </c>
      <c r="AL423" s="20">
        <f t="shared" ref="AL423" si="551">AM423-AK423</f>
        <v>9</v>
      </c>
      <c r="AM423" s="19">
        <v>109</v>
      </c>
    </row>
    <row r="424" spans="1:39" ht="12.75" customHeight="1" x14ac:dyDescent="0.2">
      <c r="A424" s="34"/>
      <c r="B424" s="13" t="s">
        <v>57</v>
      </c>
      <c r="C424" s="19">
        <v>0</v>
      </c>
      <c r="D424" s="20">
        <f>E424-C424</f>
        <v>0</v>
      </c>
      <c r="E424" s="19">
        <v>0</v>
      </c>
      <c r="F424" s="20">
        <f>G424-E424</f>
        <v>0</v>
      </c>
      <c r="G424" s="19">
        <v>0</v>
      </c>
      <c r="H424" s="20">
        <f>I424-G424</f>
        <v>0</v>
      </c>
      <c r="I424" s="19">
        <v>0</v>
      </c>
      <c r="J424" s="20">
        <f>K424-I424</f>
        <v>0</v>
      </c>
      <c r="K424" s="19">
        <v>0</v>
      </c>
      <c r="L424" s="20">
        <f>M424-K424</f>
        <v>0</v>
      </c>
      <c r="M424" s="19">
        <v>0</v>
      </c>
      <c r="N424" s="20">
        <f>O424-M424</f>
        <v>2</v>
      </c>
      <c r="O424" s="19">
        <v>2</v>
      </c>
      <c r="P424" s="20">
        <f>Q424-O424</f>
        <v>0</v>
      </c>
      <c r="Q424" s="19">
        <v>2</v>
      </c>
      <c r="R424" s="20">
        <f>S424-Q424</f>
        <v>0</v>
      </c>
      <c r="S424" s="19">
        <v>2</v>
      </c>
      <c r="T424" s="20">
        <f>U424-S424</f>
        <v>0</v>
      </c>
      <c r="U424" s="19">
        <v>2</v>
      </c>
      <c r="V424" s="20">
        <f>W424-U424</f>
        <v>0</v>
      </c>
      <c r="W424" s="19">
        <v>2</v>
      </c>
      <c r="X424" s="20">
        <f>Y424-W424</f>
        <v>0</v>
      </c>
      <c r="Y424" s="19">
        <v>2</v>
      </c>
      <c r="Z424" s="20">
        <f>AA424-Y424</f>
        <v>0</v>
      </c>
      <c r="AA424" s="19">
        <v>2</v>
      </c>
      <c r="AB424" s="20">
        <f>AC424-AA424</f>
        <v>0</v>
      </c>
      <c r="AC424" s="19">
        <v>2</v>
      </c>
      <c r="AD424" s="20">
        <f>AE424-AC424</f>
        <v>1</v>
      </c>
      <c r="AE424" s="19">
        <v>3</v>
      </c>
      <c r="AF424" s="20">
        <f>AG424-AE424</f>
        <v>0</v>
      </c>
      <c r="AG424" s="19">
        <v>3</v>
      </c>
      <c r="AH424" s="20">
        <f>AI424-AG424</f>
        <v>0</v>
      </c>
      <c r="AI424" s="19">
        <v>3</v>
      </c>
      <c r="AJ424" s="20">
        <f>AK424-AI424</f>
        <v>0</v>
      </c>
      <c r="AK424" s="19">
        <v>3</v>
      </c>
      <c r="AL424" s="20">
        <f>AM424-AK424</f>
        <v>0</v>
      </c>
      <c r="AM424" s="19">
        <v>3</v>
      </c>
    </row>
    <row r="425" spans="1:39" ht="12.75" customHeight="1" x14ac:dyDescent="0.2">
      <c r="A425" s="34"/>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row>
    <row r="426" spans="1:39" ht="12.75" customHeight="1" x14ac:dyDescent="0.2">
      <c r="A426" s="34"/>
      <c r="C426" s="19">
        <v>0</v>
      </c>
      <c r="D426" s="20">
        <f>E426-C426</f>
        <v>3</v>
      </c>
      <c r="E426" s="19">
        <v>3</v>
      </c>
      <c r="F426" s="20">
        <f>G426-E426</f>
        <v>5</v>
      </c>
      <c r="G426" s="19">
        <v>8</v>
      </c>
      <c r="H426" s="20">
        <f>I426-G426</f>
        <v>13</v>
      </c>
      <c r="I426" s="19">
        <v>21</v>
      </c>
      <c r="J426" s="20">
        <f>K426-I426</f>
        <v>6</v>
      </c>
      <c r="K426" s="19">
        <v>27</v>
      </c>
      <c r="L426" s="20">
        <f>M426-K426</f>
        <v>13</v>
      </c>
      <c r="M426" s="19">
        <v>40</v>
      </c>
      <c r="N426" s="20">
        <f>O426-M426</f>
        <v>5</v>
      </c>
      <c r="O426" s="19">
        <v>45</v>
      </c>
      <c r="P426" s="20">
        <f>Q426-O426</f>
        <v>12</v>
      </c>
      <c r="Q426" s="19">
        <v>57</v>
      </c>
      <c r="R426" s="20">
        <f>S426-Q426</f>
        <v>32</v>
      </c>
      <c r="S426" s="19">
        <v>89</v>
      </c>
      <c r="T426" s="20">
        <f>U426-S426</f>
        <v>30</v>
      </c>
      <c r="U426" s="19">
        <v>119</v>
      </c>
      <c r="V426" s="20">
        <f>W426-U426</f>
        <v>14</v>
      </c>
      <c r="W426" s="19">
        <v>133</v>
      </c>
      <c r="X426" s="20">
        <f>Y426-W426</f>
        <v>18</v>
      </c>
      <c r="Y426" s="19">
        <v>151</v>
      </c>
      <c r="Z426" s="20">
        <f>AA426-Y426</f>
        <v>10</v>
      </c>
      <c r="AA426" s="19">
        <v>161</v>
      </c>
      <c r="AB426" s="20">
        <f>AC426-AA426</f>
        <v>4</v>
      </c>
      <c r="AC426" s="19">
        <v>165</v>
      </c>
      <c r="AD426" s="20">
        <f>AE426-AC426</f>
        <v>3</v>
      </c>
      <c r="AE426" s="19">
        <v>168</v>
      </c>
      <c r="AF426" s="20">
        <f>AG426-AE426</f>
        <v>27</v>
      </c>
      <c r="AG426" s="19">
        <v>195</v>
      </c>
      <c r="AH426" s="20">
        <f>AI426-AG426</f>
        <v>12</v>
      </c>
      <c r="AI426" s="19">
        <v>207</v>
      </c>
      <c r="AJ426" s="20">
        <f>AK426-AI426</f>
        <v>6</v>
      </c>
      <c r="AK426" s="19">
        <v>213</v>
      </c>
      <c r="AL426" s="20">
        <f>AM426-AK426</f>
        <v>58</v>
      </c>
      <c r="AM426" s="19">
        <v>271</v>
      </c>
    </row>
    <row r="427" spans="1:39" ht="12.75" customHeight="1" x14ac:dyDescent="0.2">
      <c r="A427" s="34"/>
      <c r="B427" s="13" t="s">
        <v>59</v>
      </c>
      <c r="C427" s="20">
        <f>C419+C426</f>
        <v>1</v>
      </c>
      <c r="D427" s="20">
        <f>E427-C427</f>
        <v>103</v>
      </c>
      <c r="E427" s="20">
        <f>E419+E426</f>
        <v>104</v>
      </c>
      <c r="F427" s="20">
        <f>G427-E427</f>
        <v>131</v>
      </c>
      <c r="G427" s="20">
        <f>G419+G426</f>
        <v>235</v>
      </c>
      <c r="H427" s="20">
        <f>I427-G427</f>
        <v>222</v>
      </c>
      <c r="I427" s="20">
        <f>I419+I426</f>
        <v>457</v>
      </c>
      <c r="J427" s="20">
        <f>K427-I427</f>
        <v>166</v>
      </c>
      <c r="K427" s="20">
        <f>K419+K426</f>
        <v>623</v>
      </c>
      <c r="L427" s="20">
        <f>M427-K427</f>
        <v>179</v>
      </c>
      <c r="M427" s="20">
        <f>M419+M426</f>
        <v>802</v>
      </c>
      <c r="N427" s="20">
        <f>O427-M427</f>
        <v>138</v>
      </c>
      <c r="O427" s="20">
        <f>O419+O426</f>
        <v>940</v>
      </c>
      <c r="P427" s="20">
        <f>Q427-O427</f>
        <v>150</v>
      </c>
      <c r="Q427" s="20">
        <f>Q419+Q426</f>
        <v>1090</v>
      </c>
      <c r="R427" s="20">
        <f>S427-Q427</f>
        <v>199</v>
      </c>
      <c r="S427" s="20">
        <f>S419+S426</f>
        <v>1289</v>
      </c>
      <c r="T427" s="20">
        <f>U427-S427</f>
        <v>228</v>
      </c>
      <c r="U427" s="20">
        <f>U419+U426</f>
        <v>1517</v>
      </c>
      <c r="V427" s="20">
        <f>W427-U427</f>
        <v>78</v>
      </c>
      <c r="W427" s="20">
        <f>W419+W426</f>
        <v>1595</v>
      </c>
      <c r="X427" s="20">
        <f>Y427-W427</f>
        <v>97</v>
      </c>
      <c r="Y427" s="20">
        <f>Y419+Y426</f>
        <v>1692</v>
      </c>
      <c r="Z427" s="20">
        <f>AA427-Y427</f>
        <v>73</v>
      </c>
      <c r="AA427" s="20">
        <f>AA419+AA426</f>
        <v>1765</v>
      </c>
      <c r="AB427" s="20">
        <f>AC427-AA427</f>
        <v>55</v>
      </c>
      <c r="AC427" s="20">
        <f>AC419+AC426</f>
        <v>1820</v>
      </c>
      <c r="AD427" s="20">
        <f>AE427-AC427</f>
        <v>14</v>
      </c>
      <c r="AE427" s="20">
        <f>AE419+AE426</f>
        <v>1834</v>
      </c>
      <c r="AF427" s="20">
        <f>AG427-AE427</f>
        <v>122</v>
      </c>
      <c r="AG427" s="20">
        <f>AG419+AG426</f>
        <v>1956</v>
      </c>
      <c r="AH427" s="20">
        <f>AI427-AG427</f>
        <v>94</v>
      </c>
      <c r="AI427" s="20">
        <f>AI419+AI426</f>
        <v>2050</v>
      </c>
      <c r="AJ427" s="20">
        <f>AK427-AI427</f>
        <v>59</v>
      </c>
      <c r="AK427" s="20">
        <f>AK419+AK426</f>
        <v>2109</v>
      </c>
      <c r="AL427" s="20">
        <f>AM427-AK427</f>
        <v>377</v>
      </c>
      <c r="AM427" s="20">
        <f>AM419+AM426</f>
        <v>2486</v>
      </c>
    </row>
    <row r="428" spans="1:39" ht="12.75" customHeight="1" x14ac:dyDescent="0.2">
      <c r="A428" s="34"/>
      <c r="C428" s="21"/>
      <c r="D428" s="18"/>
      <c r="E428" s="21"/>
      <c r="F428" s="18"/>
      <c r="G428" s="21"/>
      <c r="H428" s="18"/>
      <c r="I428" s="21"/>
      <c r="J428" s="18"/>
      <c r="K428" s="21"/>
      <c r="L428" s="18"/>
      <c r="M428" s="21"/>
      <c r="N428" s="18"/>
      <c r="O428" s="21"/>
      <c r="P428" s="18"/>
      <c r="Q428" s="21"/>
      <c r="R428" s="18"/>
      <c r="S428" s="21"/>
      <c r="T428" s="18"/>
      <c r="U428" s="21"/>
      <c r="V428" s="18"/>
      <c r="W428" s="21"/>
      <c r="X428" s="18"/>
      <c r="Y428" s="21"/>
      <c r="Z428" s="18"/>
      <c r="AA428" s="21"/>
      <c r="AB428" s="18"/>
      <c r="AC428" s="21"/>
      <c r="AD428" s="18"/>
      <c r="AE428" s="21"/>
      <c r="AF428" s="18"/>
      <c r="AG428" s="21"/>
      <c r="AH428" s="18"/>
      <c r="AI428" s="21"/>
      <c r="AJ428" s="18"/>
      <c r="AK428" s="21"/>
      <c r="AL428" s="18"/>
      <c r="AM428" s="21"/>
    </row>
    <row r="429" spans="1:39" ht="12.75" customHeight="1" x14ac:dyDescent="0.2">
      <c r="B429" s="13" t="s">
        <v>63</v>
      </c>
      <c r="C429" s="21"/>
      <c r="D429" s="18"/>
      <c r="E429" s="21"/>
      <c r="F429" s="18"/>
      <c r="G429" s="21"/>
      <c r="H429" s="18"/>
      <c r="I429" s="21"/>
      <c r="J429" s="18"/>
      <c r="K429" s="21"/>
      <c r="L429" s="18"/>
      <c r="M429" s="21"/>
      <c r="N429" s="18"/>
      <c r="O429" s="21"/>
      <c r="P429" s="18"/>
      <c r="Q429" s="21"/>
      <c r="R429" s="18"/>
      <c r="S429" s="21"/>
      <c r="T429" s="18"/>
      <c r="U429" s="21"/>
      <c r="V429" s="18"/>
      <c r="W429" s="21"/>
      <c r="X429" s="18"/>
      <c r="Y429" s="21"/>
      <c r="Z429" s="18"/>
      <c r="AA429" s="21"/>
      <c r="AB429" s="18"/>
      <c r="AC429" s="21"/>
      <c r="AD429" s="18"/>
      <c r="AE429" s="21"/>
      <c r="AF429" s="18"/>
      <c r="AG429" s="21"/>
      <c r="AH429" s="18"/>
      <c r="AI429" s="21"/>
      <c r="AJ429" s="18"/>
      <c r="AK429" s="21"/>
      <c r="AL429" s="18"/>
      <c r="AM429" s="21"/>
    </row>
    <row r="430" spans="1:39" ht="12.75" customHeight="1" x14ac:dyDescent="0.2">
      <c r="A430" s="34"/>
      <c r="B430" s="13" t="s">
        <v>56</v>
      </c>
      <c r="C430" s="19">
        <v>0</v>
      </c>
      <c r="D430" s="18"/>
      <c r="E430" s="24">
        <v>4</v>
      </c>
      <c r="F430" s="18"/>
      <c r="G430" s="96">
        <v>1</v>
      </c>
      <c r="H430" s="18"/>
      <c r="I430" s="96">
        <v>1</v>
      </c>
      <c r="J430" s="18"/>
      <c r="K430" s="96">
        <v>1</v>
      </c>
      <c r="L430" s="18"/>
      <c r="M430" s="96">
        <v>1</v>
      </c>
      <c r="N430" s="18"/>
      <c r="O430" s="96">
        <v>1</v>
      </c>
      <c r="P430" s="18"/>
      <c r="Q430" s="96">
        <v>1</v>
      </c>
      <c r="R430" s="18"/>
      <c r="S430" s="19">
        <v>0</v>
      </c>
      <c r="T430" s="18"/>
      <c r="U430" s="19">
        <v>0</v>
      </c>
      <c r="V430" s="18"/>
      <c r="W430" s="19">
        <v>0</v>
      </c>
      <c r="X430" s="18"/>
      <c r="Y430" s="19">
        <v>0</v>
      </c>
      <c r="Z430" s="18"/>
      <c r="AA430" s="19">
        <v>0</v>
      </c>
      <c r="AB430" s="18"/>
      <c r="AC430" s="19">
        <v>0</v>
      </c>
      <c r="AD430" s="18"/>
      <c r="AE430" s="19">
        <v>0</v>
      </c>
      <c r="AF430" s="18"/>
      <c r="AG430" s="19">
        <v>0</v>
      </c>
      <c r="AH430" s="18"/>
      <c r="AI430" s="19">
        <v>0</v>
      </c>
      <c r="AJ430" s="18"/>
      <c r="AK430" s="19">
        <v>0</v>
      </c>
      <c r="AL430" s="18"/>
      <c r="AM430" s="19">
        <v>0</v>
      </c>
    </row>
    <row r="431" spans="1:39" ht="12.75" customHeight="1" x14ac:dyDescent="0.2">
      <c r="A431" s="34"/>
      <c r="B431" s="13" t="s">
        <v>16</v>
      </c>
      <c r="C431" s="19">
        <v>0</v>
      </c>
      <c r="D431" s="18"/>
      <c r="E431" s="19">
        <v>0</v>
      </c>
      <c r="F431" s="18"/>
      <c r="G431" s="19">
        <v>0</v>
      </c>
      <c r="H431" s="18"/>
      <c r="I431" s="19">
        <v>9</v>
      </c>
      <c r="J431" s="18"/>
      <c r="K431" s="19">
        <v>3</v>
      </c>
      <c r="L431" s="18"/>
      <c r="M431" s="19">
        <v>3</v>
      </c>
      <c r="N431" s="18"/>
      <c r="O431" s="19">
        <v>3</v>
      </c>
      <c r="P431" s="18"/>
      <c r="Q431" s="19">
        <v>3</v>
      </c>
      <c r="R431" s="18"/>
      <c r="S431" s="19">
        <v>0</v>
      </c>
      <c r="T431" s="18"/>
      <c r="U431" s="19">
        <v>0</v>
      </c>
      <c r="V431" s="18"/>
      <c r="W431" s="19">
        <v>0</v>
      </c>
      <c r="X431" s="18"/>
      <c r="Y431" s="19">
        <v>0</v>
      </c>
      <c r="Z431" s="18"/>
      <c r="AA431" s="19">
        <v>0</v>
      </c>
      <c r="AB431" s="18"/>
      <c r="AC431" s="19">
        <v>0</v>
      </c>
      <c r="AD431" s="18"/>
      <c r="AE431" s="19">
        <v>0</v>
      </c>
      <c r="AF431" s="18"/>
      <c r="AG431" s="19">
        <v>0</v>
      </c>
      <c r="AH431" s="18"/>
      <c r="AI431" s="19">
        <v>0</v>
      </c>
      <c r="AJ431" s="18"/>
      <c r="AK431" s="19">
        <v>0</v>
      </c>
      <c r="AL431" s="18"/>
      <c r="AM431" s="19">
        <v>0</v>
      </c>
    </row>
    <row r="432" spans="1:39" ht="12.75" customHeight="1" x14ac:dyDescent="0.2">
      <c r="A432" s="34"/>
      <c r="B432" s="13" t="s">
        <v>505</v>
      </c>
      <c r="C432" s="19">
        <v>0</v>
      </c>
      <c r="D432" s="18"/>
      <c r="E432" s="19">
        <v>0</v>
      </c>
      <c r="F432" s="18"/>
      <c r="G432" s="19">
        <v>0</v>
      </c>
      <c r="H432" s="18"/>
      <c r="I432" s="19">
        <v>19</v>
      </c>
      <c r="J432" s="18"/>
      <c r="K432" s="19">
        <v>4</v>
      </c>
      <c r="L432" s="18"/>
      <c r="M432" s="19">
        <v>4</v>
      </c>
      <c r="N432" s="18"/>
      <c r="O432" s="19">
        <v>4</v>
      </c>
      <c r="P432" s="18"/>
      <c r="Q432" s="19">
        <v>4</v>
      </c>
      <c r="R432" s="18"/>
      <c r="S432" s="19">
        <v>0</v>
      </c>
      <c r="T432" s="18"/>
      <c r="U432" s="19">
        <v>0</v>
      </c>
      <c r="V432" s="18"/>
      <c r="W432" s="19">
        <v>0</v>
      </c>
      <c r="X432" s="18"/>
      <c r="Y432" s="19">
        <v>0</v>
      </c>
      <c r="Z432" s="18"/>
      <c r="AA432" s="19">
        <v>0</v>
      </c>
      <c r="AB432" s="18"/>
      <c r="AC432" s="19">
        <v>0</v>
      </c>
      <c r="AD432" s="18"/>
      <c r="AE432" s="19">
        <v>0</v>
      </c>
      <c r="AF432" s="18"/>
      <c r="AG432" s="19">
        <v>0</v>
      </c>
      <c r="AH432" s="18"/>
      <c r="AI432" s="19">
        <v>0</v>
      </c>
      <c r="AJ432" s="18"/>
      <c r="AK432" s="19">
        <v>0</v>
      </c>
      <c r="AL432" s="18"/>
      <c r="AM432" s="19">
        <v>0</v>
      </c>
    </row>
    <row r="433" spans="1:39" ht="12.75" customHeight="1" x14ac:dyDescent="0.2">
      <c r="A433" s="34"/>
      <c r="B433" s="13" t="s">
        <v>506</v>
      </c>
      <c r="C433" s="19">
        <v>0</v>
      </c>
      <c r="D433" s="18"/>
      <c r="E433" s="19">
        <v>0</v>
      </c>
      <c r="F433" s="18"/>
      <c r="G433" s="19">
        <v>0</v>
      </c>
      <c r="H433" s="18"/>
      <c r="I433" s="19">
        <v>61</v>
      </c>
      <c r="J433" s="18"/>
      <c r="K433" s="19">
        <v>23</v>
      </c>
      <c r="L433" s="18"/>
      <c r="M433" s="19">
        <v>23</v>
      </c>
      <c r="N433" s="18"/>
      <c r="O433" s="19">
        <v>16</v>
      </c>
      <c r="P433" s="18"/>
      <c r="Q433" s="19">
        <v>16</v>
      </c>
      <c r="R433" s="18"/>
      <c r="S433" s="19">
        <v>0</v>
      </c>
      <c r="T433" s="18"/>
      <c r="U433" s="19">
        <v>0</v>
      </c>
      <c r="V433" s="18"/>
      <c r="W433" s="19">
        <v>0</v>
      </c>
      <c r="X433" s="18"/>
      <c r="Y433" s="19">
        <v>0</v>
      </c>
      <c r="Z433" s="18"/>
      <c r="AA433" s="19">
        <v>0</v>
      </c>
      <c r="AB433" s="18"/>
      <c r="AC433" s="19">
        <v>0</v>
      </c>
      <c r="AD433" s="18"/>
      <c r="AE433" s="19">
        <v>0</v>
      </c>
      <c r="AF433" s="18"/>
      <c r="AG433" s="19">
        <v>0</v>
      </c>
      <c r="AH433" s="18"/>
      <c r="AI433" s="19">
        <v>0</v>
      </c>
      <c r="AJ433" s="18"/>
      <c r="AK433" s="19">
        <v>0</v>
      </c>
      <c r="AL433" s="18"/>
      <c r="AM433" s="19">
        <v>0</v>
      </c>
    </row>
    <row r="434" spans="1:39" ht="12.75" customHeight="1" x14ac:dyDescent="0.2">
      <c r="C434" s="11"/>
      <c r="D434" s="12"/>
      <c r="F434" s="12"/>
      <c r="G434" s="9"/>
      <c r="H434" s="12"/>
      <c r="I434" s="9"/>
      <c r="J434" s="12"/>
      <c r="L434" s="12"/>
      <c r="N434" s="12"/>
      <c r="O434" s="9"/>
      <c r="P434" s="12"/>
      <c r="R434" s="12"/>
      <c r="T434" s="12"/>
      <c r="V434" s="12"/>
      <c r="X434" s="12"/>
      <c r="Z434" s="12"/>
      <c r="AB434" s="12"/>
      <c r="AD434" s="12"/>
      <c r="AF434" s="12"/>
      <c r="AH434" s="12"/>
      <c r="AJ434" s="12"/>
      <c r="AL434" s="12"/>
    </row>
    <row r="435" spans="1:39" ht="12.75" customHeight="1" x14ac:dyDescent="0.2">
      <c r="B435" s="13" t="s">
        <v>331</v>
      </c>
      <c r="C435" s="19">
        <v>84</v>
      </c>
      <c r="D435" s="20">
        <f>E435-C435</f>
        <v>-1</v>
      </c>
      <c r="E435" s="19">
        <v>83</v>
      </c>
      <c r="F435" s="20">
        <f>G435-E435</f>
        <v>0</v>
      </c>
      <c r="G435" s="19">
        <v>83</v>
      </c>
      <c r="H435" s="20">
        <f>I435-G435</f>
        <v>5</v>
      </c>
      <c r="I435" s="19">
        <v>88</v>
      </c>
      <c r="J435" s="20">
        <f>K435-I435</f>
        <v>1</v>
      </c>
      <c r="K435" s="19">
        <v>89</v>
      </c>
      <c r="L435" s="20">
        <f>M435-K435</f>
        <v>1</v>
      </c>
      <c r="M435" s="19">
        <v>90</v>
      </c>
      <c r="N435" s="20">
        <f>O435-M435</f>
        <v>1</v>
      </c>
      <c r="O435" s="19">
        <v>91</v>
      </c>
      <c r="P435" s="20">
        <f>Q435-O435</f>
        <v>0</v>
      </c>
      <c r="Q435" s="19">
        <v>91</v>
      </c>
      <c r="R435" s="20">
        <f>S435-Q435</f>
        <v>1</v>
      </c>
      <c r="S435" s="19">
        <v>92</v>
      </c>
      <c r="T435" s="20">
        <f>U435-S435</f>
        <v>0</v>
      </c>
      <c r="U435" s="19">
        <v>92</v>
      </c>
      <c r="V435" s="20">
        <f>W435-U435</f>
        <v>0</v>
      </c>
      <c r="W435" s="19">
        <v>92</v>
      </c>
      <c r="X435" s="20">
        <f>Y435-W435</f>
        <v>0</v>
      </c>
      <c r="Y435" s="19">
        <v>92</v>
      </c>
      <c r="Z435" s="20">
        <f>AA435-Y435</f>
        <v>-1</v>
      </c>
      <c r="AA435" s="19">
        <v>91</v>
      </c>
      <c r="AB435" s="20">
        <f>AC435-AA435</f>
        <v>0</v>
      </c>
      <c r="AC435" s="19">
        <v>91</v>
      </c>
      <c r="AD435" s="20">
        <f>AE435-AC435</f>
        <v>0</v>
      </c>
      <c r="AE435" s="19">
        <v>91</v>
      </c>
      <c r="AF435" s="20">
        <f>AG435-AE435</f>
        <v>1</v>
      </c>
      <c r="AG435" s="19">
        <v>92</v>
      </c>
      <c r="AH435" s="20">
        <f>AI435-AG435</f>
        <v>0</v>
      </c>
      <c r="AI435" s="19">
        <v>92</v>
      </c>
      <c r="AJ435" s="20">
        <f>AK435-AI435</f>
        <v>0</v>
      </c>
      <c r="AK435" s="19">
        <v>92</v>
      </c>
      <c r="AL435" s="20">
        <f>AM435-AK435</f>
        <v>0</v>
      </c>
      <c r="AM435" s="19">
        <v>92</v>
      </c>
    </row>
    <row r="436" spans="1:39" ht="12.75" customHeight="1" x14ac:dyDescent="0.2">
      <c r="P436" s="18"/>
      <c r="Q436" s="18"/>
      <c r="R436" s="18"/>
      <c r="S436" s="18"/>
      <c r="T436" s="18"/>
      <c r="U436" s="18"/>
      <c r="V436" s="11"/>
    </row>
    <row r="437" spans="1:39" ht="12.75" customHeight="1" x14ac:dyDescent="0.2">
      <c r="P437" s="18"/>
      <c r="Q437" s="18"/>
      <c r="R437" s="18"/>
      <c r="S437" s="18"/>
      <c r="T437" s="18"/>
      <c r="U437" s="18"/>
      <c r="V437" s="11"/>
    </row>
    <row r="438" spans="1:39" ht="12.75" customHeight="1" x14ac:dyDescent="0.2">
      <c r="A438" s="34"/>
      <c r="B438" s="34"/>
      <c r="C438" s="29">
        <v>45333.434027777781</v>
      </c>
      <c r="D438" s="30"/>
      <c r="E438" s="29">
        <f>C438+1</f>
        <v>45334.434027777781</v>
      </c>
      <c r="F438" s="30"/>
      <c r="G438" s="29">
        <f>E438+1</f>
        <v>45335.434027777781</v>
      </c>
      <c r="H438" s="30"/>
      <c r="I438" s="29">
        <f>G438+1</f>
        <v>45336.434027777781</v>
      </c>
      <c r="J438" s="30"/>
      <c r="K438" s="29">
        <f>I438+1</f>
        <v>45337.434027777781</v>
      </c>
      <c r="L438" s="30"/>
      <c r="M438" s="29">
        <f>K438+1</f>
        <v>45338.434027777781</v>
      </c>
      <c r="P438" s="18"/>
      <c r="Q438" s="18"/>
      <c r="R438" s="18"/>
      <c r="S438" s="18"/>
      <c r="T438" s="18"/>
      <c r="U438" s="18"/>
      <c r="V438" s="11"/>
    </row>
    <row r="439" spans="1:39" ht="12.75" customHeight="1" x14ac:dyDescent="0.2">
      <c r="A439" s="34"/>
      <c r="B439" s="34"/>
      <c r="C439" s="77">
        <v>1</v>
      </c>
      <c r="D439" s="76"/>
      <c r="E439" s="77">
        <v>1</v>
      </c>
      <c r="F439" s="76"/>
      <c r="G439" s="77">
        <v>1</v>
      </c>
      <c r="H439" s="76"/>
      <c r="I439" s="77">
        <v>1</v>
      </c>
      <c r="J439" s="76"/>
      <c r="K439" s="77">
        <v>1</v>
      </c>
      <c r="L439" s="76"/>
      <c r="M439" s="77">
        <v>1</v>
      </c>
      <c r="P439" s="18"/>
      <c r="Q439" s="18"/>
      <c r="R439" s="18"/>
      <c r="S439" s="18"/>
      <c r="T439" s="18"/>
      <c r="U439" s="18"/>
      <c r="V439" s="11"/>
    </row>
    <row r="440" spans="1:39" ht="12.75" customHeight="1" x14ac:dyDescent="0.2">
      <c r="A440" s="32"/>
      <c r="B440" s="40" t="s">
        <v>542</v>
      </c>
      <c r="C440" s="81">
        <v>44793.275694444441</v>
      </c>
      <c r="D440" s="75"/>
      <c r="E440" s="38"/>
      <c r="F440" s="75"/>
      <c r="G440" s="38"/>
      <c r="H440" s="75"/>
      <c r="I440" s="38"/>
      <c r="J440" s="75"/>
      <c r="K440" s="38"/>
      <c r="L440" s="75"/>
      <c r="M440" s="38"/>
      <c r="P440" s="18"/>
      <c r="Q440" s="18"/>
      <c r="R440" s="18"/>
      <c r="S440" s="18"/>
      <c r="T440" s="18"/>
      <c r="U440" s="18"/>
      <c r="V440" s="11"/>
    </row>
    <row r="441" spans="1:39" ht="12.75" customHeight="1" x14ac:dyDescent="0.2">
      <c r="A441" s="34"/>
      <c r="B441" s="13" t="s">
        <v>12</v>
      </c>
      <c r="C441" s="19">
        <v>1</v>
      </c>
      <c r="D441" s="20">
        <f t="shared" ref="D441:D443" si="552">E441-C441</f>
        <v>0</v>
      </c>
      <c r="E441" s="19">
        <v>1</v>
      </c>
      <c r="F441" s="20">
        <f t="shared" ref="F441:F443" si="553">G441-E441</f>
        <v>30</v>
      </c>
      <c r="G441" s="19">
        <v>31</v>
      </c>
      <c r="H441" s="20">
        <f t="shared" ref="H441:H443" si="554">I441-G441</f>
        <v>0</v>
      </c>
      <c r="I441" s="19">
        <v>31</v>
      </c>
      <c r="J441" s="20">
        <f t="shared" ref="J441:J443" si="555">K441-I441</f>
        <v>0</v>
      </c>
      <c r="K441" s="19">
        <v>31</v>
      </c>
      <c r="L441" s="20">
        <f t="shared" ref="L441:L443" si="556">M441-K441</f>
        <v>0</v>
      </c>
      <c r="M441" s="19">
        <v>31</v>
      </c>
      <c r="P441" s="18"/>
      <c r="Q441" s="18"/>
      <c r="R441" s="18"/>
      <c r="S441" s="18"/>
      <c r="T441" s="18"/>
      <c r="U441" s="18"/>
      <c r="V441" s="11"/>
    </row>
    <row r="442" spans="1:39" ht="12.75" customHeight="1" x14ac:dyDescent="0.2">
      <c r="A442" s="34"/>
      <c r="B442" s="13" t="s">
        <v>13</v>
      </c>
      <c r="C442" s="19">
        <v>1</v>
      </c>
      <c r="D442" s="20">
        <f t="shared" si="552"/>
        <v>0</v>
      </c>
      <c r="E442" s="19">
        <v>1</v>
      </c>
      <c r="F442" s="20">
        <f t="shared" si="553"/>
        <v>2</v>
      </c>
      <c r="G442" s="19">
        <v>3</v>
      </c>
      <c r="H442" s="20">
        <f t="shared" si="554"/>
        <v>0</v>
      </c>
      <c r="I442" s="19">
        <v>3</v>
      </c>
      <c r="J442" s="20">
        <f t="shared" si="555"/>
        <v>0</v>
      </c>
      <c r="K442" s="19">
        <v>3</v>
      </c>
      <c r="L442" s="20">
        <f t="shared" si="556"/>
        <v>0</v>
      </c>
      <c r="M442" s="19">
        <v>3</v>
      </c>
      <c r="P442" s="18"/>
      <c r="Q442" s="18"/>
      <c r="R442" s="18"/>
      <c r="S442" s="18"/>
      <c r="T442" s="18"/>
      <c r="U442" s="18"/>
      <c r="V442" s="11"/>
    </row>
    <row r="443" spans="1:39" ht="12.75" customHeight="1" x14ac:dyDescent="0.2">
      <c r="A443" s="34"/>
      <c r="B443" s="13" t="s">
        <v>119</v>
      </c>
      <c r="C443" s="19">
        <v>1</v>
      </c>
      <c r="D443" s="20">
        <f t="shared" si="552"/>
        <v>0</v>
      </c>
      <c r="E443" s="19">
        <v>1</v>
      </c>
      <c r="F443" s="20">
        <f t="shared" si="553"/>
        <v>0</v>
      </c>
      <c r="G443" s="19">
        <v>1</v>
      </c>
      <c r="H443" s="20">
        <f t="shared" si="554"/>
        <v>0</v>
      </c>
      <c r="I443" s="19">
        <v>1</v>
      </c>
      <c r="J443" s="20">
        <f t="shared" si="555"/>
        <v>0</v>
      </c>
      <c r="K443" s="19">
        <v>1</v>
      </c>
      <c r="L443" s="20">
        <f t="shared" si="556"/>
        <v>0</v>
      </c>
      <c r="M443" s="19">
        <v>1</v>
      </c>
      <c r="P443" s="18"/>
      <c r="Q443" s="18"/>
      <c r="R443" s="18"/>
      <c r="S443" s="18"/>
      <c r="T443" s="18"/>
      <c r="U443" s="18"/>
      <c r="V443" s="11"/>
    </row>
    <row r="444" spans="1:39" ht="12.75" customHeight="1" x14ac:dyDescent="0.2">
      <c r="A444" s="34"/>
      <c r="C444" s="16">
        <f>IFERROR(MAX(C442,C450)/C441,0)</f>
        <v>1</v>
      </c>
      <c r="D444" s="16">
        <f t="shared" ref="D444" si="557">IFERROR(MAX(D442,D450)/D441,0)</f>
        <v>0</v>
      </c>
      <c r="E444" s="16">
        <f>IFERROR(MAX(E442,E450)/E441,0)</f>
        <v>1</v>
      </c>
      <c r="F444" s="16">
        <f t="shared" ref="F444:H444" si="558">IFERROR(MAX(F442,F450)/F441,0)</f>
        <v>6.6666666666666666E-2</v>
      </c>
      <c r="G444" s="16">
        <f>IFERROR(MAX(G442,G450)/G441,0)</f>
        <v>9.6774193548387094E-2</v>
      </c>
      <c r="H444" s="16">
        <f t="shared" si="558"/>
        <v>0</v>
      </c>
      <c r="I444" s="16">
        <f>IFERROR(MAX(I442,I450)/I441,0)</f>
        <v>9.6774193548387094E-2</v>
      </c>
      <c r="J444" s="16">
        <f t="shared" ref="J444" si="559">IFERROR(MAX(J442,J450)/J441,0)</f>
        <v>0</v>
      </c>
      <c r="K444" s="16">
        <f>IFERROR(MAX(K442,K450)/K441,0)</f>
        <v>9.6774193548387094E-2</v>
      </c>
      <c r="L444" s="16">
        <f t="shared" ref="L444" si="560">IFERROR(MAX(L442,L450)/L441,0)</f>
        <v>0</v>
      </c>
      <c r="M444" s="16">
        <f>IFERROR(MAX(M442,M450)/M441,0)</f>
        <v>9.6774193548387094E-2</v>
      </c>
      <c r="P444" s="18"/>
      <c r="Q444" s="18"/>
      <c r="R444" s="18"/>
      <c r="S444" s="18"/>
      <c r="T444" s="18"/>
      <c r="U444" s="18"/>
      <c r="V444" s="11"/>
    </row>
    <row r="445" spans="1:39" ht="12.75" customHeight="1" x14ac:dyDescent="0.2">
      <c r="A445" s="34"/>
      <c r="C445" s="18"/>
      <c r="D445" s="18"/>
      <c r="E445" s="18"/>
      <c r="F445" s="18"/>
      <c r="G445" s="18"/>
      <c r="H445" s="18"/>
      <c r="I445" s="18"/>
      <c r="J445" s="18"/>
      <c r="K445" s="18"/>
      <c r="L445" s="18"/>
      <c r="M445" s="18"/>
      <c r="P445" s="18"/>
      <c r="Q445" s="18"/>
      <c r="R445" s="18"/>
      <c r="S445" s="18"/>
      <c r="T445" s="18"/>
      <c r="U445" s="18"/>
      <c r="V445" s="11"/>
    </row>
    <row r="446" spans="1:39" ht="12.75" customHeight="1" x14ac:dyDescent="0.2">
      <c r="A446" s="34"/>
      <c r="B446" s="13" t="s">
        <v>58</v>
      </c>
      <c r="C446" s="19">
        <v>1</v>
      </c>
      <c r="D446" s="20">
        <f t="shared" ref="D446" si="561">E446-C446</f>
        <v>0</v>
      </c>
      <c r="E446" s="19">
        <v>1</v>
      </c>
      <c r="F446" s="20">
        <f t="shared" ref="F446" si="562">G446-E446</f>
        <v>1</v>
      </c>
      <c r="G446" s="19">
        <v>2</v>
      </c>
      <c r="H446" s="20">
        <f t="shared" ref="H446" si="563">I446-G446</f>
        <v>0</v>
      </c>
      <c r="I446" s="19">
        <v>2</v>
      </c>
      <c r="J446" s="20">
        <f t="shared" ref="J446" si="564">K446-I446</f>
        <v>0</v>
      </c>
      <c r="K446" s="19">
        <v>2</v>
      </c>
      <c r="L446" s="20">
        <f t="shared" ref="L446" si="565">M446-K446</f>
        <v>0</v>
      </c>
      <c r="M446" s="19">
        <v>2</v>
      </c>
      <c r="P446" s="18"/>
      <c r="Q446" s="18"/>
      <c r="R446" s="18"/>
      <c r="S446" s="18"/>
      <c r="T446" s="18"/>
      <c r="U446" s="18"/>
      <c r="V446" s="11"/>
    </row>
    <row r="447" spans="1:39" ht="12.75" customHeight="1" x14ac:dyDescent="0.2">
      <c r="A447" s="34"/>
      <c r="B447" s="13" t="s">
        <v>57</v>
      </c>
      <c r="C447" s="19">
        <v>0</v>
      </c>
      <c r="D447" s="20">
        <f>E447-C447</f>
        <v>0</v>
      </c>
      <c r="E447" s="19">
        <v>0</v>
      </c>
      <c r="F447" s="20">
        <f>G447-E447</f>
        <v>0</v>
      </c>
      <c r="G447" s="19">
        <v>0</v>
      </c>
      <c r="H447" s="20">
        <f>I447-G447</f>
        <v>0</v>
      </c>
      <c r="I447" s="19">
        <v>0</v>
      </c>
      <c r="J447" s="20">
        <f>K447-I447</f>
        <v>0</v>
      </c>
      <c r="K447" s="19">
        <v>0</v>
      </c>
      <c r="L447" s="20">
        <f>M447-K447</f>
        <v>0</v>
      </c>
      <c r="M447" s="19">
        <v>0</v>
      </c>
      <c r="P447" s="18"/>
      <c r="Q447" s="18"/>
      <c r="R447" s="18"/>
      <c r="S447" s="18"/>
      <c r="T447" s="18"/>
      <c r="U447" s="18"/>
      <c r="V447" s="11"/>
    </row>
    <row r="448" spans="1:39" ht="12.75" customHeight="1" x14ac:dyDescent="0.2">
      <c r="A448" s="34"/>
      <c r="C448" s="18"/>
      <c r="D448" s="18"/>
      <c r="E448" s="18"/>
      <c r="F448" s="18"/>
      <c r="G448" s="18"/>
      <c r="H448" s="18"/>
      <c r="I448" s="18"/>
      <c r="J448" s="18"/>
      <c r="K448" s="18"/>
      <c r="L448" s="18"/>
      <c r="M448" s="18"/>
      <c r="P448" s="18"/>
      <c r="Q448" s="18"/>
      <c r="R448" s="18"/>
      <c r="S448" s="18"/>
      <c r="T448" s="18"/>
      <c r="U448" s="18"/>
      <c r="V448" s="11"/>
    </row>
    <row r="449" spans="1:22" ht="12.75" customHeight="1" x14ac:dyDescent="0.2">
      <c r="A449" s="34"/>
      <c r="C449" s="19">
        <v>0</v>
      </c>
      <c r="D449" s="20">
        <f>E449-C449</f>
        <v>0</v>
      </c>
      <c r="E449" s="19">
        <v>0</v>
      </c>
      <c r="F449" s="20">
        <f>G449-E449</f>
        <v>0</v>
      </c>
      <c r="G449" s="19">
        <v>0</v>
      </c>
      <c r="H449" s="20">
        <f>I449-G449</f>
        <v>0</v>
      </c>
      <c r="I449" s="19">
        <v>0</v>
      </c>
      <c r="J449" s="20">
        <f>K449-I449</f>
        <v>0</v>
      </c>
      <c r="K449" s="19">
        <v>0</v>
      </c>
      <c r="L449" s="20">
        <f>M449-K449</f>
        <v>0</v>
      </c>
      <c r="M449" s="19">
        <v>0</v>
      </c>
      <c r="P449" s="18"/>
      <c r="Q449" s="18"/>
      <c r="R449" s="18"/>
      <c r="S449" s="18"/>
      <c r="T449" s="18"/>
      <c r="U449" s="18"/>
      <c r="V449" s="11"/>
    </row>
    <row r="450" spans="1:22" ht="12.75" customHeight="1" x14ac:dyDescent="0.2">
      <c r="A450" s="34"/>
      <c r="B450" s="13" t="s">
        <v>59</v>
      </c>
      <c r="C450" s="20">
        <f>C442+C449</f>
        <v>1</v>
      </c>
      <c r="D450" s="20">
        <f>E450-C450</f>
        <v>0</v>
      </c>
      <c r="E450" s="20">
        <f>E442+E449</f>
        <v>1</v>
      </c>
      <c r="F450" s="20">
        <f>G450-E450</f>
        <v>2</v>
      </c>
      <c r="G450" s="20">
        <f>G442+G449</f>
        <v>3</v>
      </c>
      <c r="H450" s="20">
        <f>I450-G450</f>
        <v>0</v>
      </c>
      <c r="I450" s="20">
        <f>I442+I449</f>
        <v>3</v>
      </c>
      <c r="J450" s="20">
        <f>K450-I450</f>
        <v>0</v>
      </c>
      <c r="K450" s="20">
        <f>K442+K449</f>
        <v>3</v>
      </c>
      <c r="L450" s="20">
        <f>M450-K450</f>
        <v>0</v>
      </c>
      <c r="M450" s="20">
        <f>M442+M449</f>
        <v>3</v>
      </c>
      <c r="P450" s="18"/>
      <c r="Q450" s="18"/>
      <c r="R450" s="18"/>
      <c r="S450" s="18"/>
      <c r="T450" s="18"/>
      <c r="U450" s="18"/>
      <c r="V450" s="11"/>
    </row>
    <row r="451" spans="1:22" ht="12.75" customHeight="1" x14ac:dyDescent="0.2">
      <c r="A451" s="34"/>
      <c r="C451" s="21"/>
      <c r="D451" s="18"/>
      <c r="E451" s="21"/>
      <c r="F451" s="18"/>
      <c r="G451" s="21"/>
      <c r="H451" s="18"/>
      <c r="I451" s="21"/>
      <c r="J451" s="18"/>
      <c r="K451" s="21"/>
      <c r="L451" s="18"/>
      <c r="M451" s="21"/>
      <c r="P451" s="18"/>
      <c r="Q451" s="18"/>
      <c r="R451" s="18"/>
      <c r="S451" s="18"/>
      <c r="T451" s="18"/>
      <c r="U451" s="18"/>
      <c r="V451" s="11"/>
    </row>
    <row r="452" spans="1:22" ht="12.75" customHeight="1" x14ac:dyDescent="0.2">
      <c r="B452" s="13" t="s">
        <v>63</v>
      </c>
      <c r="C452" s="21"/>
      <c r="D452" s="18"/>
      <c r="E452" s="21"/>
      <c r="F452" s="18"/>
      <c r="G452" s="21"/>
      <c r="H452" s="18"/>
      <c r="I452" s="21"/>
      <c r="J452" s="18"/>
      <c r="K452" s="21"/>
      <c r="L452" s="18"/>
      <c r="M452" s="21"/>
      <c r="P452" s="18"/>
      <c r="Q452" s="18"/>
      <c r="R452" s="18"/>
      <c r="S452" s="18"/>
      <c r="T452" s="18"/>
      <c r="U452" s="18"/>
      <c r="V452" s="11"/>
    </row>
    <row r="453" spans="1:22" ht="12.75" customHeight="1" x14ac:dyDescent="0.2">
      <c r="A453" s="34"/>
      <c r="B453" s="13" t="s">
        <v>56</v>
      </c>
      <c r="C453" s="19">
        <v>0</v>
      </c>
      <c r="D453" s="18"/>
      <c r="E453" s="19">
        <v>0</v>
      </c>
      <c r="F453" s="18"/>
      <c r="G453" s="19">
        <v>0</v>
      </c>
      <c r="H453" s="18"/>
      <c r="I453" s="19">
        <v>0</v>
      </c>
      <c r="J453" s="18"/>
      <c r="K453" s="19">
        <v>0</v>
      </c>
      <c r="L453" s="18"/>
      <c r="M453" s="19">
        <v>20</v>
      </c>
      <c r="P453" s="18"/>
      <c r="Q453" s="18"/>
      <c r="R453" s="18"/>
      <c r="S453" s="18"/>
      <c r="T453" s="18"/>
      <c r="U453" s="18"/>
      <c r="V453" s="11"/>
    </row>
    <row r="454" spans="1:22" ht="12.75" customHeight="1" x14ac:dyDescent="0.2">
      <c r="A454" s="34"/>
      <c r="B454" s="13" t="s">
        <v>16</v>
      </c>
      <c r="C454" s="19">
        <v>0</v>
      </c>
      <c r="D454" s="18"/>
      <c r="E454" s="19">
        <v>0</v>
      </c>
      <c r="F454" s="18"/>
      <c r="G454" s="19">
        <v>0</v>
      </c>
      <c r="H454" s="18"/>
      <c r="I454" s="19">
        <v>0</v>
      </c>
      <c r="J454" s="18"/>
      <c r="K454" s="19">
        <v>0</v>
      </c>
      <c r="L454" s="18"/>
      <c r="M454" s="19">
        <v>0</v>
      </c>
      <c r="P454" s="18"/>
      <c r="Q454" s="18"/>
      <c r="R454" s="18"/>
      <c r="S454" s="18"/>
      <c r="T454" s="18"/>
      <c r="U454" s="18"/>
      <c r="V454" s="11"/>
    </row>
    <row r="455" spans="1:22" ht="12.75" customHeight="1" x14ac:dyDescent="0.2">
      <c r="D455" s="10"/>
      <c r="G455" s="9"/>
      <c r="I455" s="9"/>
      <c r="J455" s="10"/>
      <c r="L455" s="10"/>
      <c r="P455" s="18"/>
      <c r="Q455" s="18"/>
      <c r="R455" s="18"/>
      <c r="S455" s="18"/>
      <c r="T455" s="18"/>
      <c r="U455" s="18"/>
      <c r="V455" s="11"/>
    </row>
    <row r="456" spans="1:22" ht="12.75" customHeight="1" x14ac:dyDescent="0.2">
      <c r="B456" s="13" t="s">
        <v>331</v>
      </c>
      <c r="C456" s="19">
        <v>92</v>
      </c>
      <c r="D456" s="20">
        <f>E456-C456</f>
        <v>0</v>
      </c>
      <c r="E456" s="19">
        <v>92</v>
      </c>
      <c r="F456" s="20">
        <f>G456-E456</f>
        <v>0</v>
      </c>
      <c r="G456" s="19">
        <v>92</v>
      </c>
      <c r="H456" s="20">
        <f>I456-G456</f>
        <v>0</v>
      </c>
      <c r="I456" s="19">
        <v>92</v>
      </c>
      <c r="J456" s="20">
        <f>K456-I456</f>
        <v>0</v>
      </c>
      <c r="K456" s="19">
        <v>92</v>
      </c>
      <c r="L456" s="20">
        <f>M456-K456</f>
        <v>0</v>
      </c>
      <c r="M456" s="19">
        <v>92</v>
      </c>
      <c r="P456" s="18"/>
      <c r="Q456" s="18"/>
      <c r="R456" s="18"/>
      <c r="S456" s="18"/>
      <c r="T456" s="18"/>
      <c r="U456" s="18"/>
      <c r="V456" s="11"/>
    </row>
    <row r="457" spans="1:22" ht="12.75" customHeight="1" x14ac:dyDescent="0.2">
      <c r="J457" s="10"/>
      <c r="K457" s="10"/>
      <c r="L457" s="10"/>
      <c r="M457" s="10"/>
      <c r="P457" s="18"/>
      <c r="Q457" s="18"/>
      <c r="R457" s="18"/>
      <c r="S457" s="18"/>
      <c r="T457" s="18"/>
      <c r="U457" s="18"/>
      <c r="V457" s="11"/>
    </row>
    <row r="458" spans="1:22" ht="12.75" customHeight="1" x14ac:dyDescent="0.2">
      <c r="J458" s="10"/>
      <c r="K458" s="10"/>
      <c r="L458" s="10"/>
      <c r="M458" s="10"/>
      <c r="P458" s="18"/>
      <c r="Q458" s="18"/>
      <c r="R458" s="18"/>
      <c r="S458" s="18"/>
      <c r="T458" s="18"/>
      <c r="U458" s="18"/>
      <c r="V458" s="11"/>
    </row>
    <row r="459" spans="1:22" ht="12.75" customHeight="1" x14ac:dyDescent="0.2">
      <c r="A459" s="34"/>
      <c r="B459" s="34"/>
      <c r="C459" s="29">
        <v>45333.434027777781</v>
      </c>
      <c r="D459" s="30"/>
      <c r="E459" s="29">
        <f>C459+1</f>
        <v>45334.434027777781</v>
      </c>
      <c r="F459" s="30"/>
      <c r="G459" s="29">
        <f>E459+1</f>
        <v>45335.434027777781</v>
      </c>
      <c r="H459" s="30"/>
      <c r="I459" s="29">
        <f>G459+1</f>
        <v>45336.434027777781</v>
      </c>
      <c r="J459" s="30"/>
      <c r="K459" s="29">
        <f>I459+1</f>
        <v>45337.434027777781</v>
      </c>
      <c r="L459" s="30"/>
      <c r="M459" s="29">
        <f>K459+1</f>
        <v>45338.434027777781</v>
      </c>
      <c r="P459" s="18"/>
      <c r="Q459" s="18"/>
      <c r="R459" s="18"/>
      <c r="S459" s="18"/>
      <c r="T459" s="18"/>
      <c r="U459" s="18"/>
      <c r="V459" s="11"/>
    </row>
    <row r="460" spans="1:22" ht="12.75" customHeight="1" x14ac:dyDescent="0.2">
      <c r="A460" s="34"/>
      <c r="B460" s="34"/>
      <c r="C460" s="77">
        <v>1</v>
      </c>
      <c r="D460" s="76"/>
      <c r="E460" s="77">
        <v>1</v>
      </c>
      <c r="F460" s="76"/>
      <c r="G460" s="77">
        <v>1</v>
      </c>
      <c r="H460" s="76"/>
      <c r="I460" s="77">
        <v>1</v>
      </c>
      <c r="J460" s="76"/>
      <c r="K460" s="77">
        <v>1</v>
      </c>
      <c r="L460" s="76"/>
      <c r="M460" s="77">
        <v>1</v>
      </c>
      <c r="P460" s="18"/>
      <c r="Q460" s="18"/>
      <c r="R460" s="18"/>
      <c r="S460" s="18"/>
      <c r="T460" s="18"/>
      <c r="U460" s="18"/>
      <c r="V460" s="11"/>
    </row>
    <row r="461" spans="1:22" ht="12.75" customHeight="1" x14ac:dyDescent="0.2">
      <c r="A461" s="32"/>
      <c r="B461" s="40" t="s">
        <v>543</v>
      </c>
      <c r="C461" s="81">
        <v>44793.275694444441</v>
      </c>
      <c r="D461" s="75"/>
      <c r="E461" s="38"/>
      <c r="F461" s="75"/>
      <c r="G461" s="38"/>
      <c r="H461" s="75"/>
      <c r="I461" s="38"/>
      <c r="J461" s="75"/>
      <c r="K461" s="38"/>
      <c r="L461" s="75"/>
      <c r="M461" s="38"/>
      <c r="P461" s="18"/>
      <c r="Q461" s="18"/>
      <c r="R461" s="18"/>
      <c r="S461" s="18"/>
      <c r="T461" s="18"/>
      <c r="U461" s="18"/>
      <c r="V461" s="11"/>
    </row>
    <row r="462" spans="1:22" ht="12.75" customHeight="1" x14ac:dyDescent="0.2">
      <c r="A462" s="34"/>
      <c r="B462" s="13" t="s">
        <v>12</v>
      </c>
      <c r="C462" s="19">
        <v>1</v>
      </c>
      <c r="D462" s="20">
        <f t="shared" ref="D462:D464" si="566">E462-C462</f>
        <v>0</v>
      </c>
      <c r="E462" s="19">
        <v>1</v>
      </c>
      <c r="F462" s="20">
        <f t="shared" ref="F462:F464" si="567">G462-E462</f>
        <v>24</v>
      </c>
      <c r="G462" s="19">
        <v>25</v>
      </c>
      <c r="H462" s="20">
        <f t="shared" ref="H462:H464" si="568">I462-G462</f>
        <v>0</v>
      </c>
      <c r="I462" s="19">
        <v>25</v>
      </c>
      <c r="J462" s="20">
        <f t="shared" ref="J462:J464" si="569">K462-I462</f>
        <v>0</v>
      </c>
      <c r="K462" s="19">
        <v>25</v>
      </c>
      <c r="L462" s="20">
        <f t="shared" ref="L462:L464" si="570">M462-K462</f>
        <v>71</v>
      </c>
      <c r="M462" s="19">
        <v>96</v>
      </c>
      <c r="P462" s="18"/>
      <c r="Q462" s="18"/>
      <c r="R462" s="18"/>
      <c r="S462" s="18"/>
      <c r="T462" s="18"/>
      <c r="U462" s="18"/>
      <c r="V462" s="11"/>
    </row>
    <row r="463" spans="1:22" ht="12.75" customHeight="1" x14ac:dyDescent="0.2">
      <c r="A463" s="34"/>
      <c r="B463" s="13" t="s">
        <v>13</v>
      </c>
      <c r="C463" s="19">
        <v>1</v>
      </c>
      <c r="D463" s="20">
        <f t="shared" si="566"/>
        <v>0</v>
      </c>
      <c r="E463" s="19">
        <v>1</v>
      </c>
      <c r="F463" s="20">
        <f t="shared" si="567"/>
        <v>3</v>
      </c>
      <c r="G463" s="19">
        <v>4</v>
      </c>
      <c r="H463" s="20">
        <f t="shared" si="568"/>
        <v>0</v>
      </c>
      <c r="I463" s="19">
        <v>4</v>
      </c>
      <c r="J463" s="20">
        <f t="shared" si="569"/>
        <v>0</v>
      </c>
      <c r="K463" s="19">
        <v>4</v>
      </c>
      <c r="L463" s="20">
        <f t="shared" si="570"/>
        <v>10</v>
      </c>
      <c r="M463" s="19">
        <v>14</v>
      </c>
      <c r="P463" s="18"/>
      <c r="Q463" s="18"/>
      <c r="R463" s="18"/>
      <c r="S463" s="18"/>
      <c r="T463" s="18"/>
      <c r="U463" s="18"/>
      <c r="V463" s="11"/>
    </row>
    <row r="464" spans="1:22" ht="12.75" customHeight="1" x14ac:dyDescent="0.2">
      <c r="A464" s="34"/>
      <c r="B464" s="13" t="s">
        <v>119</v>
      </c>
      <c r="C464" s="19">
        <v>1</v>
      </c>
      <c r="D464" s="20">
        <f t="shared" si="566"/>
        <v>0</v>
      </c>
      <c r="E464" s="19">
        <v>1</v>
      </c>
      <c r="F464" s="20">
        <f t="shared" si="567"/>
        <v>0</v>
      </c>
      <c r="G464" s="19">
        <v>1</v>
      </c>
      <c r="H464" s="20">
        <f t="shared" si="568"/>
        <v>0</v>
      </c>
      <c r="I464" s="19">
        <v>1</v>
      </c>
      <c r="J464" s="20">
        <f t="shared" si="569"/>
        <v>0</v>
      </c>
      <c r="K464" s="19">
        <v>1</v>
      </c>
      <c r="L464" s="20">
        <f t="shared" si="570"/>
        <v>1</v>
      </c>
      <c r="M464" s="19">
        <v>2</v>
      </c>
      <c r="P464" s="18"/>
      <c r="Q464" s="18"/>
      <c r="R464" s="18"/>
      <c r="S464" s="18"/>
      <c r="T464" s="18"/>
      <c r="U464" s="18"/>
      <c r="V464" s="11"/>
    </row>
    <row r="465" spans="1:22" ht="12.75" customHeight="1" x14ac:dyDescent="0.2">
      <c r="A465" s="34"/>
      <c r="C465" s="16">
        <f>IFERROR(MAX(C463,C471)/C462,0)</f>
        <v>1</v>
      </c>
      <c r="D465" s="16">
        <f t="shared" ref="D465" si="571">IFERROR(MAX(D463,D471)/D462,0)</f>
        <v>0</v>
      </c>
      <c r="E465" s="16">
        <f>IFERROR(MAX(E463,E471)/E462,0)</f>
        <v>1</v>
      </c>
      <c r="F465" s="16">
        <f t="shared" ref="F465:H465" si="572">IFERROR(MAX(F463,F471)/F462,0)</f>
        <v>0.125</v>
      </c>
      <c r="G465" s="16">
        <f>IFERROR(MAX(G463,G471)/G462,0)</f>
        <v>0.16</v>
      </c>
      <c r="H465" s="16">
        <f t="shared" si="572"/>
        <v>0</v>
      </c>
      <c r="I465" s="16">
        <f>IFERROR(MAX(I463,I471)/I462,0)</f>
        <v>0.16</v>
      </c>
      <c r="J465" s="16">
        <f t="shared" ref="J465" si="573">IFERROR(MAX(J463,J471)/J462,0)</f>
        <v>0</v>
      </c>
      <c r="K465" s="16">
        <f>IFERROR(MAX(K463,K471)/K462,0)</f>
        <v>0.16</v>
      </c>
      <c r="L465" s="16">
        <f t="shared" ref="L465" si="574">IFERROR(MAX(L463,L471)/L462,0)</f>
        <v>0.14084507042253522</v>
      </c>
      <c r="M465" s="16">
        <f>IFERROR(MAX(M463,M471)/M462,0)</f>
        <v>0.14583333333333334</v>
      </c>
      <c r="P465" s="18"/>
      <c r="Q465" s="18"/>
      <c r="R465" s="18"/>
      <c r="S465" s="18"/>
      <c r="T465" s="18"/>
      <c r="U465" s="18"/>
      <c r="V465" s="11"/>
    </row>
    <row r="466" spans="1:22" ht="12.75" customHeight="1" x14ac:dyDescent="0.2">
      <c r="A466" s="34"/>
      <c r="C466" s="18"/>
      <c r="D466" s="18"/>
      <c r="E466" s="18"/>
      <c r="F466" s="18"/>
      <c r="G466" s="18"/>
      <c r="H466" s="18"/>
      <c r="I466" s="18"/>
      <c r="J466" s="18"/>
      <c r="K466" s="18"/>
      <c r="L466" s="18"/>
      <c r="M466" s="18"/>
      <c r="P466" s="18"/>
      <c r="Q466" s="18"/>
      <c r="R466" s="18"/>
      <c r="S466" s="18"/>
      <c r="T466" s="18"/>
      <c r="U466" s="18"/>
      <c r="V466" s="11"/>
    </row>
    <row r="467" spans="1:22" ht="12.75" customHeight="1" x14ac:dyDescent="0.2">
      <c r="A467" s="34"/>
      <c r="B467" s="13" t="s">
        <v>58</v>
      </c>
      <c r="C467" s="19">
        <v>1</v>
      </c>
      <c r="D467" s="20">
        <f t="shared" ref="D467" si="575">E467-C467</f>
        <v>0</v>
      </c>
      <c r="E467" s="19">
        <v>1</v>
      </c>
      <c r="F467" s="20">
        <f t="shared" ref="F467" si="576">G467-E467</f>
        <v>1</v>
      </c>
      <c r="G467" s="19">
        <v>2</v>
      </c>
      <c r="H467" s="20">
        <f t="shared" ref="H467" si="577">I467-G467</f>
        <v>0</v>
      </c>
      <c r="I467" s="19">
        <v>2</v>
      </c>
      <c r="J467" s="20">
        <f t="shared" ref="J467" si="578">K467-I467</f>
        <v>0</v>
      </c>
      <c r="K467" s="19">
        <v>2</v>
      </c>
      <c r="L467" s="20">
        <f t="shared" ref="L467" si="579">M467-K467</f>
        <v>4</v>
      </c>
      <c r="M467" s="19">
        <v>6</v>
      </c>
      <c r="P467" s="18"/>
      <c r="Q467" s="18"/>
      <c r="R467" s="18"/>
      <c r="S467" s="18"/>
      <c r="T467" s="18"/>
      <c r="U467" s="18"/>
      <c r="V467" s="11"/>
    </row>
    <row r="468" spans="1:22" ht="12.75" customHeight="1" x14ac:dyDescent="0.2">
      <c r="A468" s="34"/>
      <c r="B468" s="13" t="s">
        <v>57</v>
      </c>
      <c r="C468" s="19">
        <v>0</v>
      </c>
      <c r="D468" s="20">
        <f>E468-C468</f>
        <v>0</v>
      </c>
      <c r="E468" s="19">
        <v>0</v>
      </c>
      <c r="F468" s="20">
        <f>G468-E468</f>
        <v>0</v>
      </c>
      <c r="G468" s="19">
        <v>0</v>
      </c>
      <c r="H468" s="20">
        <f>I468-G468</f>
        <v>0</v>
      </c>
      <c r="I468" s="19">
        <v>0</v>
      </c>
      <c r="J468" s="20">
        <f>K468-I468</f>
        <v>0</v>
      </c>
      <c r="K468" s="19">
        <v>0</v>
      </c>
      <c r="L468" s="20">
        <f>M468-K468</f>
        <v>0</v>
      </c>
      <c r="M468" s="19">
        <v>0</v>
      </c>
      <c r="P468" s="18"/>
      <c r="Q468" s="18"/>
      <c r="R468" s="18"/>
      <c r="S468" s="18"/>
      <c r="T468" s="18"/>
      <c r="U468" s="18"/>
      <c r="V468" s="11"/>
    </row>
    <row r="469" spans="1:22" ht="12.75" customHeight="1" x14ac:dyDescent="0.2">
      <c r="A469" s="34"/>
      <c r="C469" s="18"/>
      <c r="D469" s="18"/>
      <c r="E469" s="18"/>
      <c r="F469" s="18"/>
      <c r="G469" s="18"/>
      <c r="H469" s="18"/>
      <c r="I469" s="18"/>
      <c r="J469" s="18"/>
      <c r="K469" s="18"/>
      <c r="L469" s="18"/>
      <c r="M469" s="18"/>
      <c r="P469" s="18"/>
      <c r="Q469" s="18"/>
      <c r="R469" s="18"/>
      <c r="S469" s="18"/>
      <c r="T469" s="18"/>
      <c r="U469" s="18"/>
      <c r="V469" s="11"/>
    </row>
    <row r="470" spans="1:22" ht="12.75" customHeight="1" x14ac:dyDescent="0.2">
      <c r="A470" s="34"/>
      <c r="C470" s="19">
        <v>0</v>
      </c>
      <c r="D470" s="20">
        <f>E470-C470</f>
        <v>0</v>
      </c>
      <c r="E470" s="19">
        <v>0</v>
      </c>
      <c r="F470" s="20">
        <f>G470-E470</f>
        <v>0</v>
      </c>
      <c r="G470" s="19">
        <v>0</v>
      </c>
      <c r="H470" s="20">
        <f>I470-G470</f>
        <v>0</v>
      </c>
      <c r="I470" s="19">
        <v>0</v>
      </c>
      <c r="J470" s="20">
        <f>K470-I470</f>
        <v>0</v>
      </c>
      <c r="K470" s="19">
        <v>0</v>
      </c>
      <c r="L470" s="20">
        <f>M470-K470</f>
        <v>0</v>
      </c>
      <c r="M470" s="19">
        <v>0</v>
      </c>
      <c r="P470" s="18"/>
      <c r="Q470" s="18"/>
      <c r="R470" s="18"/>
      <c r="S470" s="18"/>
      <c r="T470" s="18"/>
      <c r="U470" s="18"/>
      <c r="V470" s="11"/>
    </row>
    <row r="471" spans="1:22" ht="12.75" customHeight="1" x14ac:dyDescent="0.2">
      <c r="A471" s="34"/>
      <c r="B471" s="13" t="s">
        <v>59</v>
      </c>
      <c r="C471" s="20">
        <f>C463+C470</f>
        <v>1</v>
      </c>
      <c r="D471" s="20">
        <f>E471-C471</f>
        <v>0</v>
      </c>
      <c r="E471" s="20">
        <f>E463+E470</f>
        <v>1</v>
      </c>
      <c r="F471" s="20">
        <f>G471-E471</f>
        <v>3</v>
      </c>
      <c r="G471" s="20">
        <f>G463+G470</f>
        <v>4</v>
      </c>
      <c r="H471" s="20">
        <f>I471-G471</f>
        <v>0</v>
      </c>
      <c r="I471" s="20">
        <f>I463+I470</f>
        <v>4</v>
      </c>
      <c r="J471" s="20">
        <f>K471-I471</f>
        <v>0</v>
      </c>
      <c r="K471" s="20">
        <f>K463+K470</f>
        <v>4</v>
      </c>
      <c r="L471" s="20">
        <f>M471-K471</f>
        <v>10</v>
      </c>
      <c r="M471" s="20">
        <f>M463+M470</f>
        <v>14</v>
      </c>
      <c r="P471" s="18"/>
      <c r="Q471" s="18"/>
      <c r="R471" s="18"/>
      <c r="S471" s="18"/>
      <c r="T471" s="18"/>
      <c r="U471" s="18"/>
      <c r="V471" s="11"/>
    </row>
    <row r="472" spans="1:22" ht="12.75" customHeight="1" x14ac:dyDescent="0.2">
      <c r="A472" s="34"/>
      <c r="C472" s="21"/>
      <c r="D472" s="18"/>
      <c r="E472" s="21"/>
      <c r="F472" s="18"/>
      <c r="G472" s="21"/>
      <c r="H472" s="18"/>
      <c r="I472" s="21"/>
      <c r="J472" s="18"/>
      <c r="K472" s="21"/>
      <c r="L472" s="18"/>
      <c r="M472" s="21"/>
      <c r="P472" s="18"/>
      <c r="Q472" s="18"/>
      <c r="R472" s="18"/>
      <c r="S472" s="18"/>
      <c r="T472" s="18"/>
      <c r="U472" s="18"/>
      <c r="V472" s="11"/>
    </row>
    <row r="473" spans="1:22" ht="12.75" customHeight="1" x14ac:dyDescent="0.2">
      <c r="B473" s="13" t="s">
        <v>63</v>
      </c>
      <c r="C473" s="21"/>
      <c r="D473" s="18"/>
      <c r="E473" s="21"/>
      <c r="F473" s="18"/>
      <c r="G473" s="21"/>
      <c r="H473" s="18"/>
      <c r="I473" s="21"/>
      <c r="J473" s="18"/>
      <c r="K473" s="21"/>
      <c r="L473" s="18"/>
      <c r="M473" s="21"/>
      <c r="P473" s="18"/>
      <c r="Q473" s="18"/>
      <c r="R473" s="18"/>
      <c r="S473" s="18"/>
      <c r="T473" s="18"/>
      <c r="U473" s="18"/>
      <c r="V473" s="11"/>
    </row>
    <row r="474" spans="1:22" ht="12.75" customHeight="1" x14ac:dyDescent="0.2">
      <c r="A474" s="34"/>
      <c r="B474" s="13" t="s">
        <v>56</v>
      </c>
      <c r="C474" s="19">
        <v>0</v>
      </c>
      <c r="D474" s="18"/>
      <c r="E474" s="19">
        <v>0</v>
      </c>
      <c r="F474" s="18"/>
      <c r="G474" s="19">
        <v>0</v>
      </c>
      <c r="H474" s="18"/>
      <c r="I474" s="19">
        <v>0</v>
      </c>
      <c r="J474" s="18"/>
      <c r="K474" s="19">
        <v>0</v>
      </c>
      <c r="L474" s="18"/>
      <c r="M474" s="24">
        <v>6</v>
      </c>
      <c r="P474" s="18"/>
      <c r="Q474" s="18"/>
      <c r="R474" s="18"/>
      <c r="S474" s="18"/>
      <c r="T474" s="18"/>
      <c r="U474" s="18"/>
      <c r="V474" s="11"/>
    </row>
    <row r="475" spans="1:22" ht="12.75" customHeight="1" x14ac:dyDescent="0.2">
      <c r="A475" s="34"/>
      <c r="B475" s="13" t="s">
        <v>16</v>
      </c>
      <c r="C475" s="19">
        <v>0</v>
      </c>
      <c r="D475" s="18"/>
      <c r="E475" s="19">
        <v>0</v>
      </c>
      <c r="F475" s="18"/>
      <c r="G475" s="19">
        <v>0</v>
      </c>
      <c r="H475" s="18"/>
      <c r="I475" s="19">
        <v>0</v>
      </c>
      <c r="J475" s="18"/>
      <c r="K475" s="19">
        <v>0</v>
      </c>
      <c r="L475" s="18"/>
      <c r="M475" s="19">
        <v>0</v>
      </c>
      <c r="P475" s="18"/>
      <c r="Q475" s="18"/>
      <c r="R475" s="18"/>
      <c r="S475" s="18"/>
      <c r="T475" s="18"/>
      <c r="U475" s="18"/>
      <c r="V475" s="11"/>
    </row>
    <row r="476" spans="1:22" ht="12.75" customHeight="1" x14ac:dyDescent="0.2">
      <c r="D476" s="10"/>
      <c r="G476" s="9"/>
      <c r="I476" s="9"/>
      <c r="J476" s="10"/>
      <c r="L476" s="10"/>
      <c r="P476" s="18"/>
      <c r="Q476" s="18"/>
      <c r="R476" s="18"/>
      <c r="S476" s="18"/>
      <c r="T476" s="18"/>
      <c r="U476" s="18"/>
      <c r="V476" s="11"/>
    </row>
    <row r="477" spans="1:22" ht="12.75" customHeight="1" x14ac:dyDescent="0.2">
      <c r="B477" s="13" t="s">
        <v>331</v>
      </c>
      <c r="C477" s="19">
        <v>92</v>
      </c>
      <c r="D477" s="20">
        <f>E477-C477</f>
        <v>0</v>
      </c>
      <c r="E477" s="19">
        <v>92</v>
      </c>
      <c r="F477" s="20">
        <f>G477-E477</f>
        <v>0</v>
      </c>
      <c r="G477" s="19">
        <v>92</v>
      </c>
      <c r="H477" s="20">
        <f>I477-G477</f>
        <v>0</v>
      </c>
      <c r="I477" s="19">
        <v>92</v>
      </c>
      <c r="J477" s="20">
        <f>K477-I477</f>
        <v>0</v>
      </c>
      <c r="K477" s="19">
        <v>92</v>
      </c>
      <c r="L477" s="20">
        <f>M477-K477</f>
        <v>0</v>
      </c>
      <c r="M477" s="19">
        <v>92</v>
      </c>
      <c r="P477" s="18"/>
      <c r="Q477" s="18"/>
      <c r="R477" s="18"/>
      <c r="S477" s="18"/>
      <c r="T477" s="18"/>
      <c r="U477" s="18"/>
      <c r="V477" s="11"/>
    </row>
    <row r="478" spans="1:22" ht="12.75" customHeight="1" x14ac:dyDescent="0.2">
      <c r="J478" s="10"/>
      <c r="K478" s="10"/>
      <c r="L478" s="10"/>
      <c r="M478" s="10"/>
      <c r="P478" s="18"/>
      <c r="Q478" s="18"/>
      <c r="R478" s="18"/>
      <c r="S478" s="18"/>
      <c r="T478" s="18"/>
      <c r="U478" s="18"/>
      <c r="V478" s="11"/>
    </row>
    <row r="479" spans="1:22" ht="12.75" customHeight="1" x14ac:dyDescent="0.2">
      <c r="J479" s="10"/>
      <c r="K479" s="10"/>
      <c r="L479" s="10"/>
      <c r="M479" s="10"/>
      <c r="P479" s="18"/>
      <c r="Q479" s="18"/>
      <c r="R479" s="18"/>
      <c r="S479" s="18"/>
      <c r="T479" s="18"/>
      <c r="U479" s="18"/>
      <c r="V479" s="11"/>
    </row>
    <row r="480" spans="1:22" ht="12.75" customHeight="1" x14ac:dyDescent="0.2">
      <c r="A480" s="34"/>
      <c r="B480" s="34"/>
      <c r="C480" s="29">
        <v>45333.434027777781</v>
      </c>
      <c r="D480" s="30"/>
      <c r="E480" s="29">
        <f>C480+1</f>
        <v>45334.434027777781</v>
      </c>
      <c r="F480" s="30"/>
      <c r="G480" s="29">
        <f>E480+1</f>
        <v>45335.434027777781</v>
      </c>
      <c r="H480" s="30"/>
      <c r="I480" s="29">
        <f>G480+1</f>
        <v>45336.434027777781</v>
      </c>
      <c r="J480" s="30"/>
      <c r="K480" s="29">
        <f>I480+1</f>
        <v>45337.434027777781</v>
      </c>
      <c r="L480" s="30"/>
      <c r="M480" s="29">
        <f>K480+1</f>
        <v>45338.434027777781</v>
      </c>
      <c r="P480" s="18"/>
      <c r="Q480" s="18"/>
      <c r="R480" s="18"/>
      <c r="S480" s="18"/>
      <c r="T480" s="18"/>
      <c r="U480" s="18"/>
      <c r="V480" s="11"/>
    </row>
    <row r="481" spans="1:22" ht="12.75" customHeight="1" x14ac:dyDescent="0.2">
      <c r="A481" s="34"/>
      <c r="B481" s="34"/>
      <c r="C481" s="77">
        <v>1</v>
      </c>
      <c r="D481" s="76"/>
      <c r="E481" s="77">
        <v>1</v>
      </c>
      <c r="F481" s="76"/>
      <c r="G481" s="77">
        <v>1</v>
      </c>
      <c r="H481" s="76"/>
      <c r="I481" s="77">
        <v>1</v>
      </c>
      <c r="J481" s="76"/>
      <c r="K481" s="77">
        <v>1</v>
      </c>
      <c r="L481" s="76"/>
      <c r="M481" s="77">
        <v>1</v>
      </c>
      <c r="P481" s="18"/>
      <c r="Q481" s="18"/>
      <c r="R481" s="18"/>
      <c r="S481" s="18"/>
      <c r="T481" s="18"/>
      <c r="U481" s="18"/>
      <c r="V481" s="11"/>
    </row>
    <row r="482" spans="1:22" ht="12.75" customHeight="1" x14ac:dyDescent="0.2">
      <c r="A482" s="32"/>
      <c r="B482" s="40" t="s">
        <v>544</v>
      </c>
      <c r="C482" s="81">
        <v>44793.275694444441</v>
      </c>
      <c r="D482" s="75"/>
      <c r="E482" s="38"/>
      <c r="F482" s="75"/>
      <c r="G482" s="38"/>
      <c r="H482" s="75"/>
      <c r="I482" s="38"/>
      <c r="J482" s="75"/>
      <c r="K482" s="38"/>
      <c r="L482" s="75"/>
      <c r="M482" s="38"/>
      <c r="P482" s="18"/>
      <c r="Q482" s="18"/>
      <c r="R482" s="18"/>
      <c r="S482" s="18"/>
      <c r="T482" s="18"/>
      <c r="U482" s="18"/>
      <c r="V482" s="11"/>
    </row>
    <row r="483" spans="1:22" ht="12.75" customHeight="1" x14ac:dyDescent="0.2">
      <c r="A483" s="34"/>
      <c r="B483" s="13" t="s">
        <v>12</v>
      </c>
      <c r="C483" s="19">
        <v>1</v>
      </c>
      <c r="D483" s="20">
        <f t="shared" ref="D483:D485" si="580">E483-C483</f>
        <v>18</v>
      </c>
      <c r="E483" s="19">
        <v>19</v>
      </c>
      <c r="F483" s="20">
        <f t="shared" ref="F483:F485" si="581">G483-E483</f>
        <v>0</v>
      </c>
      <c r="G483" s="19">
        <v>19</v>
      </c>
      <c r="H483" s="20">
        <f t="shared" ref="H483:H485" si="582">I483-G483</f>
        <v>0</v>
      </c>
      <c r="I483" s="19">
        <v>19</v>
      </c>
      <c r="J483" s="20">
        <f t="shared" ref="J483:J485" si="583">K483-I483</f>
        <v>0</v>
      </c>
      <c r="K483" s="19">
        <v>19</v>
      </c>
      <c r="L483" s="20">
        <f t="shared" ref="L483:L485" si="584">M483-K483</f>
        <v>0</v>
      </c>
      <c r="M483" s="19">
        <v>19</v>
      </c>
      <c r="P483" s="18"/>
      <c r="Q483" s="18"/>
      <c r="R483" s="18"/>
      <c r="S483" s="18"/>
      <c r="T483" s="18"/>
      <c r="U483" s="18"/>
      <c r="V483" s="11"/>
    </row>
    <row r="484" spans="1:22" ht="12.75" customHeight="1" x14ac:dyDescent="0.2">
      <c r="A484" s="34"/>
      <c r="B484" s="13" t="s">
        <v>13</v>
      </c>
      <c r="C484" s="19">
        <v>1</v>
      </c>
      <c r="D484" s="20">
        <f t="shared" si="580"/>
        <v>1</v>
      </c>
      <c r="E484" s="19">
        <v>2</v>
      </c>
      <c r="F484" s="20">
        <f t="shared" si="581"/>
        <v>-1</v>
      </c>
      <c r="G484" s="19">
        <v>1</v>
      </c>
      <c r="H484" s="20">
        <f t="shared" si="582"/>
        <v>0</v>
      </c>
      <c r="I484" s="19">
        <v>1</v>
      </c>
      <c r="J484" s="20">
        <f t="shared" si="583"/>
        <v>0</v>
      </c>
      <c r="K484" s="19">
        <v>1</v>
      </c>
      <c r="L484" s="20">
        <f t="shared" si="584"/>
        <v>0</v>
      </c>
      <c r="M484" s="19">
        <v>1</v>
      </c>
      <c r="P484" s="18"/>
      <c r="Q484" s="18"/>
      <c r="R484" s="18"/>
      <c r="S484" s="18"/>
      <c r="T484" s="18"/>
      <c r="U484" s="18"/>
      <c r="V484" s="11"/>
    </row>
    <row r="485" spans="1:22" ht="12.75" customHeight="1" x14ac:dyDescent="0.2">
      <c r="A485" s="34"/>
      <c r="B485" s="13" t="s">
        <v>119</v>
      </c>
      <c r="C485" s="19">
        <v>1</v>
      </c>
      <c r="D485" s="20">
        <f t="shared" si="580"/>
        <v>0</v>
      </c>
      <c r="E485" s="19">
        <v>1</v>
      </c>
      <c r="F485" s="20">
        <f t="shared" si="581"/>
        <v>0</v>
      </c>
      <c r="G485" s="19">
        <v>1</v>
      </c>
      <c r="H485" s="20">
        <f t="shared" si="582"/>
        <v>0</v>
      </c>
      <c r="I485" s="19">
        <v>1</v>
      </c>
      <c r="J485" s="20">
        <f t="shared" si="583"/>
        <v>0</v>
      </c>
      <c r="K485" s="19">
        <v>1</v>
      </c>
      <c r="L485" s="20">
        <f t="shared" si="584"/>
        <v>0</v>
      </c>
      <c r="M485" s="19">
        <v>1</v>
      </c>
      <c r="P485" s="18"/>
      <c r="Q485" s="18"/>
      <c r="R485" s="18"/>
      <c r="S485" s="18"/>
      <c r="T485" s="18"/>
      <c r="U485" s="18"/>
      <c r="V485" s="11"/>
    </row>
    <row r="486" spans="1:22" ht="12.75" customHeight="1" x14ac:dyDescent="0.2">
      <c r="A486" s="34"/>
      <c r="C486" s="16">
        <f>IFERROR(MAX(C484,C492)/C483,0)</f>
        <v>1</v>
      </c>
      <c r="D486" s="16">
        <f t="shared" ref="D486" si="585">IFERROR(MAX(D484,D492)/D483,0)</f>
        <v>5.5555555555555552E-2</v>
      </c>
      <c r="E486" s="16">
        <f>IFERROR(MAX(E484,E492)/E483,0)</f>
        <v>0.10526315789473684</v>
      </c>
      <c r="F486" s="16">
        <f t="shared" ref="F486:H486" si="586">IFERROR(MAX(F484,F492)/F483,0)</f>
        <v>0</v>
      </c>
      <c r="G486" s="16">
        <f>IFERROR(MAX(G484,G492)/G483,0)</f>
        <v>5.2631578947368418E-2</v>
      </c>
      <c r="H486" s="16">
        <f t="shared" si="586"/>
        <v>0</v>
      </c>
      <c r="I486" s="16">
        <f>IFERROR(MAX(I484,I492)/I483,0)</f>
        <v>5.2631578947368418E-2</v>
      </c>
      <c r="J486" s="16">
        <f t="shared" ref="J486" si="587">IFERROR(MAX(J484,J492)/J483,0)</f>
        <v>0</v>
      </c>
      <c r="K486" s="16">
        <f>IFERROR(MAX(K484,K492)/K483,0)</f>
        <v>5.2631578947368418E-2</v>
      </c>
      <c r="L486" s="16">
        <f t="shared" ref="L486" si="588">IFERROR(MAX(L484,L492)/L483,0)</f>
        <v>0</v>
      </c>
      <c r="M486" s="16">
        <f>IFERROR(MAX(M484,M492)/M483,0)</f>
        <v>5.2631578947368418E-2</v>
      </c>
      <c r="P486" s="18"/>
      <c r="Q486" s="18"/>
      <c r="R486" s="18"/>
      <c r="S486" s="18"/>
      <c r="T486" s="18"/>
      <c r="U486" s="18"/>
      <c r="V486" s="11"/>
    </row>
    <row r="487" spans="1:22" ht="12.75" customHeight="1" x14ac:dyDescent="0.2">
      <c r="A487" s="34"/>
      <c r="C487" s="18"/>
      <c r="D487" s="18"/>
      <c r="E487" s="18"/>
      <c r="F487" s="18"/>
      <c r="G487" s="18"/>
      <c r="H487" s="18"/>
      <c r="I487" s="18"/>
      <c r="J487" s="18"/>
      <c r="K487" s="18"/>
      <c r="L487" s="18"/>
      <c r="M487" s="18"/>
      <c r="P487" s="18"/>
      <c r="Q487" s="18"/>
      <c r="R487" s="18"/>
      <c r="S487" s="18"/>
      <c r="T487" s="18"/>
      <c r="U487" s="18"/>
      <c r="V487" s="11"/>
    </row>
    <row r="488" spans="1:22" ht="12.75" customHeight="1" x14ac:dyDescent="0.2">
      <c r="A488" s="34"/>
      <c r="B488" s="13" t="s">
        <v>58</v>
      </c>
      <c r="C488" s="19">
        <v>1</v>
      </c>
      <c r="D488" s="20">
        <f t="shared" ref="D488" si="589">E488-C488</f>
        <v>2</v>
      </c>
      <c r="E488" s="19">
        <v>3</v>
      </c>
      <c r="F488" s="20">
        <f t="shared" ref="F488" si="590">G488-E488</f>
        <v>2</v>
      </c>
      <c r="G488" s="19">
        <v>5</v>
      </c>
      <c r="H488" s="20">
        <f t="shared" ref="H488" si="591">I488-G488</f>
        <v>0</v>
      </c>
      <c r="I488" s="19">
        <v>5</v>
      </c>
      <c r="J488" s="20">
        <f t="shared" ref="J488" si="592">K488-I488</f>
        <v>0</v>
      </c>
      <c r="K488" s="19">
        <v>5</v>
      </c>
      <c r="L488" s="20">
        <f t="shared" ref="L488" si="593">M488-K488</f>
        <v>0</v>
      </c>
      <c r="M488" s="19">
        <v>5</v>
      </c>
      <c r="P488" s="18"/>
      <c r="Q488" s="18"/>
      <c r="R488" s="18"/>
      <c r="S488" s="18"/>
      <c r="T488" s="18"/>
      <c r="U488" s="18"/>
      <c r="V488" s="11"/>
    </row>
    <row r="489" spans="1:22" ht="12.75" customHeight="1" x14ac:dyDescent="0.2">
      <c r="A489" s="34"/>
      <c r="B489" s="13" t="s">
        <v>57</v>
      </c>
      <c r="C489" s="19">
        <v>0</v>
      </c>
      <c r="D489" s="20">
        <f>E489-C489</f>
        <v>0</v>
      </c>
      <c r="E489" s="19">
        <v>0</v>
      </c>
      <c r="F489" s="20">
        <f>G489-E489</f>
        <v>0</v>
      </c>
      <c r="G489" s="19">
        <v>0</v>
      </c>
      <c r="H489" s="20">
        <f>I489-G489</f>
        <v>0</v>
      </c>
      <c r="I489" s="19">
        <v>0</v>
      </c>
      <c r="J489" s="20">
        <f>K489-I489</f>
        <v>0</v>
      </c>
      <c r="K489" s="19">
        <v>0</v>
      </c>
      <c r="L489" s="20">
        <f>M489-K489</f>
        <v>0</v>
      </c>
      <c r="M489" s="19">
        <v>0</v>
      </c>
      <c r="P489" s="18"/>
      <c r="Q489" s="18"/>
      <c r="R489" s="18"/>
      <c r="S489" s="18"/>
      <c r="T489" s="18"/>
      <c r="U489" s="18"/>
      <c r="V489" s="11"/>
    </row>
    <row r="490" spans="1:22" ht="12.75" customHeight="1" x14ac:dyDescent="0.2">
      <c r="A490" s="34"/>
      <c r="C490" s="18"/>
      <c r="D490" s="18"/>
      <c r="E490" s="18"/>
      <c r="F490" s="18"/>
      <c r="G490" s="18"/>
      <c r="H490" s="18"/>
      <c r="I490" s="18"/>
      <c r="J490" s="18"/>
      <c r="K490" s="18"/>
      <c r="L490" s="18"/>
      <c r="M490" s="18"/>
      <c r="P490" s="18"/>
      <c r="Q490" s="18"/>
      <c r="R490" s="18"/>
      <c r="S490" s="18"/>
      <c r="T490" s="18"/>
      <c r="U490" s="18"/>
      <c r="V490" s="11"/>
    </row>
    <row r="491" spans="1:22" ht="12.75" customHeight="1" x14ac:dyDescent="0.2">
      <c r="A491" s="34"/>
      <c r="C491" s="19">
        <v>0</v>
      </c>
      <c r="D491" s="20">
        <f>E491-C491</f>
        <v>0</v>
      </c>
      <c r="E491" s="19">
        <v>0</v>
      </c>
      <c r="F491" s="20">
        <f>G491-E491</f>
        <v>0</v>
      </c>
      <c r="G491" s="19">
        <v>0</v>
      </c>
      <c r="H491" s="20">
        <f>I491-G491</f>
        <v>0</v>
      </c>
      <c r="I491" s="19">
        <v>0</v>
      </c>
      <c r="J491" s="20">
        <f>K491-I491</f>
        <v>0</v>
      </c>
      <c r="K491" s="19">
        <v>0</v>
      </c>
      <c r="L491" s="20">
        <f>M491-K491</f>
        <v>0</v>
      </c>
      <c r="M491" s="19">
        <v>0</v>
      </c>
      <c r="P491" s="18"/>
      <c r="Q491" s="18"/>
      <c r="R491" s="18"/>
      <c r="S491" s="18"/>
      <c r="T491" s="18"/>
      <c r="U491" s="18"/>
      <c r="V491" s="11"/>
    </row>
    <row r="492" spans="1:22" ht="12.75" customHeight="1" x14ac:dyDescent="0.2">
      <c r="A492" s="34"/>
      <c r="B492" s="13" t="s">
        <v>59</v>
      </c>
      <c r="C492" s="20">
        <f>C484+C491</f>
        <v>1</v>
      </c>
      <c r="D492" s="20">
        <f>E492-C492</f>
        <v>1</v>
      </c>
      <c r="E492" s="20">
        <f>E484+E491</f>
        <v>2</v>
      </c>
      <c r="F492" s="20">
        <f>G492-E492</f>
        <v>-1</v>
      </c>
      <c r="G492" s="20">
        <f>G484+G491</f>
        <v>1</v>
      </c>
      <c r="H492" s="20">
        <f>I492-G492</f>
        <v>0</v>
      </c>
      <c r="I492" s="20">
        <f>I484+I491</f>
        <v>1</v>
      </c>
      <c r="J492" s="20">
        <f>K492-I492</f>
        <v>0</v>
      </c>
      <c r="K492" s="20">
        <f>K484+K491</f>
        <v>1</v>
      </c>
      <c r="L492" s="20">
        <f>M492-K492</f>
        <v>0</v>
      </c>
      <c r="M492" s="20">
        <f>M484+M491</f>
        <v>1</v>
      </c>
      <c r="P492" s="18"/>
      <c r="Q492" s="18"/>
      <c r="R492" s="18"/>
      <c r="S492" s="18"/>
      <c r="T492" s="18"/>
      <c r="U492" s="18"/>
      <c r="V492" s="11"/>
    </row>
    <row r="493" spans="1:22" ht="12.75" customHeight="1" x14ac:dyDescent="0.2">
      <c r="A493" s="34"/>
      <c r="C493" s="21"/>
      <c r="D493" s="18"/>
      <c r="E493" s="21"/>
      <c r="F493" s="18"/>
      <c r="G493" s="21"/>
      <c r="H493" s="18"/>
      <c r="I493" s="21"/>
      <c r="J493" s="18"/>
      <c r="K493" s="21"/>
      <c r="L493" s="18"/>
      <c r="M493" s="21"/>
      <c r="P493" s="18"/>
      <c r="Q493" s="18"/>
      <c r="R493" s="18"/>
      <c r="S493" s="18"/>
      <c r="T493" s="18"/>
      <c r="U493" s="18"/>
      <c r="V493" s="11"/>
    </row>
    <row r="494" spans="1:22" ht="12.75" customHeight="1" x14ac:dyDescent="0.2">
      <c r="B494" s="13" t="s">
        <v>63</v>
      </c>
      <c r="C494" s="21"/>
      <c r="D494" s="18"/>
      <c r="E494" s="21"/>
      <c r="F494" s="18"/>
      <c r="G494" s="21"/>
      <c r="H494" s="18"/>
      <c r="I494" s="21"/>
      <c r="J494" s="18"/>
      <c r="K494" s="21"/>
      <c r="L494" s="18"/>
      <c r="M494" s="21"/>
      <c r="P494" s="18"/>
      <c r="Q494" s="18"/>
      <c r="R494" s="18"/>
      <c r="S494" s="18"/>
      <c r="T494" s="18"/>
      <c r="U494" s="18"/>
      <c r="V494" s="11"/>
    </row>
    <row r="495" spans="1:22" ht="12.75" customHeight="1" x14ac:dyDescent="0.2">
      <c r="A495" s="34"/>
      <c r="B495" s="13" t="s">
        <v>56</v>
      </c>
      <c r="C495" s="19">
        <v>0</v>
      </c>
      <c r="D495" s="18"/>
      <c r="E495" s="19">
        <v>0</v>
      </c>
      <c r="F495" s="18"/>
      <c r="G495" s="19">
        <v>0</v>
      </c>
      <c r="H495" s="18"/>
      <c r="I495" s="19">
        <v>0</v>
      </c>
      <c r="J495" s="18"/>
      <c r="K495" s="19">
        <v>0</v>
      </c>
      <c r="L495" s="18"/>
      <c r="M495" s="24">
        <v>2</v>
      </c>
      <c r="P495" s="18"/>
      <c r="Q495" s="18"/>
      <c r="R495" s="18"/>
      <c r="S495" s="18"/>
      <c r="T495" s="18"/>
      <c r="U495" s="18"/>
      <c r="V495" s="11"/>
    </row>
    <row r="496" spans="1:22" ht="12.75" customHeight="1" x14ac:dyDescent="0.2">
      <c r="A496" s="34"/>
      <c r="B496" s="13" t="s">
        <v>16</v>
      </c>
      <c r="C496" s="19">
        <v>0</v>
      </c>
      <c r="D496" s="18"/>
      <c r="E496" s="19">
        <v>0</v>
      </c>
      <c r="F496" s="18"/>
      <c r="G496" s="19">
        <v>0</v>
      </c>
      <c r="H496" s="18"/>
      <c r="I496" s="19">
        <v>0</v>
      </c>
      <c r="J496" s="18"/>
      <c r="K496" s="19">
        <v>0</v>
      </c>
      <c r="L496" s="18"/>
      <c r="M496" s="19">
        <v>0</v>
      </c>
      <c r="P496" s="18"/>
      <c r="Q496" s="18"/>
      <c r="R496" s="18"/>
      <c r="S496" s="18"/>
      <c r="T496" s="18"/>
      <c r="U496" s="18"/>
      <c r="V496" s="11"/>
    </row>
    <row r="497" spans="1:22" ht="12.75" customHeight="1" x14ac:dyDescent="0.2">
      <c r="D497" s="10"/>
      <c r="G497" s="9"/>
      <c r="I497" s="9"/>
      <c r="J497" s="10"/>
      <c r="L497" s="10"/>
      <c r="P497" s="18"/>
      <c r="Q497" s="18"/>
      <c r="R497" s="18"/>
      <c r="S497" s="18"/>
      <c r="T497" s="18"/>
      <c r="U497" s="18"/>
      <c r="V497" s="11"/>
    </row>
    <row r="498" spans="1:22" ht="12.75" customHeight="1" x14ac:dyDescent="0.2">
      <c r="B498" s="13" t="s">
        <v>331</v>
      </c>
      <c r="C498" s="19">
        <v>92</v>
      </c>
      <c r="D498" s="20">
        <f>E498-C498</f>
        <v>0</v>
      </c>
      <c r="E498" s="19">
        <v>92</v>
      </c>
      <c r="F498" s="20">
        <f>G498-E498</f>
        <v>0</v>
      </c>
      <c r="G498" s="19">
        <v>92</v>
      </c>
      <c r="H498" s="20">
        <f>I498-G498</f>
        <v>0</v>
      </c>
      <c r="I498" s="19">
        <v>92</v>
      </c>
      <c r="J498" s="20">
        <f>K498-I498</f>
        <v>0</v>
      </c>
      <c r="K498" s="19">
        <v>92</v>
      </c>
      <c r="L498" s="20">
        <f>M498-K498</f>
        <v>0</v>
      </c>
      <c r="M498" s="19">
        <v>92</v>
      </c>
      <c r="P498" s="18"/>
      <c r="Q498" s="18"/>
      <c r="R498" s="18"/>
      <c r="S498" s="18"/>
      <c r="T498" s="18"/>
      <c r="U498" s="18"/>
      <c r="V498" s="11"/>
    </row>
    <row r="499" spans="1:22" ht="12.75" customHeight="1" x14ac:dyDescent="0.2">
      <c r="J499" s="10"/>
      <c r="K499" s="10"/>
      <c r="L499" s="10"/>
      <c r="M499" s="10"/>
      <c r="P499" s="18"/>
      <c r="Q499" s="18"/>
      <c r="R499" s="18"/>
      <c r="S499" s="18"/>
      <c r="T499" s="18"/>
      <c r="U499" s="18"/>
      <c r="V499" s="11"/>
    </row>
    <row r="500" spans="1:22" ht="12.75" customHeight="1" x14ac:dyDescent="0.2">
      <c r="J500" s="10"/>
      <c r="K500" s="10"/>
      <c r="L500" s="10"/>
      <c r="M500" s="10"/>
      <c r="P500" s="18"/>
      <c r="Q500" s="18"/>
      <c r="R500" s="18"/>
      <c r="S500" s="18"/>
      <c r="T500" s="18"/>
      <c r="U500" s="18"/>
      <c r="V500" s="11"/>
    </row>
    <row r="501" spans="1:22" ht="12.75" customHeight="1" x14ac:dyDescent="0.2">
      <c r="A501" s="34"/>
      <c r="B501" s="34"/>
      <c r="C501" s="29">
        <v>45333.434027777781</v>
      </c>
      <c r="D501" s="30"/>
      <c r="E501" s="29">
        <f>C501+1</f>
        <v>45334.434027777781</v>
      </c>
      <c r="F501" s="30"/>
      <c r="G501" s="29">
        <f>E501+1</f>
        <v>45335.434027777781</v>
      </c>
      <c r="H501" s="30"/>
      <c r="I501" s="29">
        <f>G501+1</f>
        <v>45336.434027777781</v>
      </c>
      <c r="J501" s="30"/>
      <c r="K501" s="29">
        <f>I501+1</f>
        <v>45337.434027777781</v>
      </c>
      <c r="L501" s="30"/>
      <c r="M501" s="29">
        <f>K501+1</f>
        <v>45338.434027777781</v>
      </c>
      <c r="P501" s="18"/>
      <c r="Q501" s="18"/>
      <c r="R501" s="18"/>
      <c r="S501" s="18"/>
      <c r="T501" s="18"/>
      <c r="U501" s="18"/>
      <c r="V501" s="11"/>
    </row>
    <row r="502" spans="1:22" ht="12.75" customHeight="1" x14ac:dyDescent="0.2">
      <c r="A502" s="34"/>
      <c r="B502" s="34"/>
      <c r="C502" s="77">
        <v>1</v>
      </c>
      <c r="D502" s="76"/>
      <c r="E502" s="77">
        <v>1</v>
      </c>
      <c r="F502" s="76"/>
      <c r="G502" s="77">
        <v>1</v>
      </c>
      <c r="H502" s="76"/>
      <c r="I502" s="77">
        <v>1</v>
      </c>
      <c r="J502" s="76"/>
      <c r="K502" s="77">
        <v>1</v>
      </c>
      <c r="L502" s="76"/>
      <c r="M502" s="77">
        <v>1</v>
      </c>
      <c r="P502" s="18"/>
      <c r="Q502" s="18"/>
      <c r="R502" s="18"/>
      <c r="S502" s="18"/>
      <c r="T502" s="18"/>
      <c r="U502" s="18"/>
      <c r="V502" s="11"/>
    </row>
    <row r="503" spans="1:22" ht="12.75" customHeight="1" x14ac:dyDescent="0.2">
      <c r="A503" s="32"/>
      <c r="B503" s="40" t="s">
        <v>545</v>
      </c>
      <c r="C503" s="81">
        <v>44793.275694444441</v>
      </c>
      <c r="D503" s="75"/>
      <c r="E503" s="38"/>
      <c r="F503" s="75"/>
      <c r="G503" s="38"/>
      <c r="H503" s="75"/>
      <c r="I503" s="38"/>
      <c r="J503" s="75"/>
      <c r="K503" s="38"/>
      <c r="L503" s="75"/>
      <c r="M503" s="38"/>
      <c r="P503" s="18"/>
      <c r="Q503" s="18"/>
      <c r="R503" s="18"/>
      <c r="S503" s="18"/>
      <c r="T503" s="18"/>
      <c r="U503" s="18"/>
      <c r="V503" s="11"/>
    </row>
    <row r="504" spans="1:22" ht="12.75" customHeight="1" x14ac:dyDescent="0.2">
      <c r="A504" s="34"/>
      <c r="B504" s="13" t="s">
        <v>12</v>
      </c>
      <c r="C504" s="19">
        <v>1</v>
      </c>
      <c r="D504" s="20">
        <f t="shared" ref="D504:D506" si="594">E504-C504</f>
        <v>0</v>
      </c>
      <c r="E504" s="19">
        <v>1</v>
      </c>
      <c r="F504" s="20">
        <f t="shared" ref="F504:F506" si="595">G504-E504</f>
        <v>2</v>
      </c>
      <c r="G504" s="19">
        <v>3</v>
      </c>
      <c r="H504" s="20">
        <f t="shared" ref="H504:H506" si="596">I504-G504</f>
        <v>0</v>
      </c>
      <c r="I504" s="19">
        <v>3</v>
      </c>
      <c r="J504" s="20">
        <f t="shared" ref="J504:J506" si="597">K504-I504</f>
        <v>0</v>
      </c>
      <c r="K504" s="19">
        <v>3</v>
      </c>
      <c r="L504" s="20">
        <f t="shared" ref="L504:L506" si="598">M504-K504</f>
        <v>0</v>
      </c>
      <c r="M504" s="19">
        <v>3</v>
      </c>
      <c r="P504" s="18"/>
      <c r="Q504" s="18"/>
      <c r="R504" s="18"/>
      <c r="S504" s="18"/>
      <c r="T504" s="18"/>
      <c r="U504" s="18"/>
      <c r="V504" s="11"/>
    </row>
    <row r="505" spans="1:22" ht="12.75" customHeight="1" x14ac:dyDescent="0.2">
      <c r="A505" s="34"/>
      <c r="B505" s="13" t="s">
        <v>13</v>
      </c>
      <c r="C505" s="19">
        <v>1</v>
      </c>
      <c r="D505" s="20">
        <f t="shared" si="594"/>
        <v>0</v>
      </c>
      <c r="E505" s="19">
        <v>1</v>
      </c>
      <c r="F505" s="20">
        <f t="shared" si="595"/>
        <v>0</v>
      </c>
      <c r="G505" s="19">
        <v>1</v>
      </c>
      <c r="H505" s="20">
        <f t="shared" si="596"/>
        <v>0</v>
      </c>
      <c r="I505" s="19">
        <v>1</v>
      </c>
      <c r="J505" s="20">
        <f t="shared" si="597"/>
        <v>0</v>
      </c>
      <c r="K505" s="19">
        <v>1</v>
      </c>
      <c r="L505" s="20">
        <f t="shared" si="598"/>
        <v>0</v>
      </c>
      <c r="M505" s="19">
        <v>1</v>
      </c>
      <c r="P505" s="18"/>
      <c r="Q505" s="18"/>
      <c r="R505" s="18"/>
      <c r="S505" s="18"/>
      <c r="T505" s="18"/>
      <c r="U505" s="18"/>
      <c r="V505" s="11"/>
    </row>
    <row r="506" spans="1:22" ht="12.75" customHeight="1" x14ac:dyDescent="0.2">
      <c r="A506" s="34"/>
      <c r="B506" s="13" t="s">
        <v>119</v>
      </c>
      <c r="C506" s="19">
        <v>1</v>
      </c>
      <c r="D506" s="20">
        <f t="shared" si="594"/>
        <v>0</v>
      </c>
      <c r="E506" s="19">
        <v>1</v>
      </c>
      <c r="F506" s="20">
        <f t="shared" si="595"/>
        <v>0</v>
      </c>
      <c r="G506" s="19">
        <v>1</v>
      </c>
      <c r="H506" s="20">
        <f t="shared" si="596"/>
        <v>0</v>
      </c>
      <c r="I506" s="19">
        <v>1</v>
      </c>
      <c r="J506" s="20">
        <f t="shared" si="597"/>
        <v>0</v>
      </c>
      <c r="K506" s="19">
        <v>1</v>
      </c>
      <c r="L506" s="20">
        <f t="shared" si="598"/>
        <v>0</v>
      </c>
      <c r="M506" s="19">
        <v>1</v>
      </c>
      <c r="P506" s="18"/>
      <c r="Q506" s="18"/>
      <c r="R506" s="18"/>
      <c r="S506" s="18"/>
      <c r="T506" s="18"/>
      <c r="U506" s="18"/>
      <c r="V506" s="11"/>
    </row>
    <row r="507" spans="1:22" ht="12.75" customHeight="1" x14ac:dyDescent="0.2">
      <c r="A507" s="34"/>
      <c r="C507" s="16">
        <f>IFERROR(MAX(C505,C513)/C504,0)</f>
        <v>1</v>
      </c>
      <c r="D507" s="16">
        <f t="shared" ref="D507" si="599">IFERROR(MAX(D505,D513)/D504,0)</f>
        <v>0</v>
      </c>
      <c r="E507" s="16">
        <f>IFERROR(MAX(E505,E513)/E504,0)</f>
        <v>1</v>
      </c>
      <c r="F507" s="16">
        <f t="shared" ref="F507:H507" si="600">IFERROR(MAX(F505,F513)/F504,0)</f>
        <v>0</v>
      </c>
      <c r="G507" s="16">
        <f>IFERROR(MAX(G505,G513)/G504,0)</f>
        <v>0.33333333333333331</v>
      </c>
      <c r="H507" s="16">
        <f t="shared" si="600"/>
        <v>0</v>
      </c>
      <c r="I507" s="16">
        <f>IFERROR(MAX(I505,I513)/I504,0)</f>
        <v>0.33333333333333331</v>
      </c>
      <c r="J507" s="16">
        <f t="shared" ref="J507" si="601">IFERROR(MAX(J505,J513)/J504,0)</f>
        <v>0</v>
      </c>
      <c r="K507" s="16">
        <f>IFERROR(MAX(K505,K513)/K504,0)</f>
        <v>0.33333333333333331</v>
      </c>
      <c r="L507" s="16">
        <f t="shared" ref="L507" si="602">IFERROR(MAX(L505,L513)/L504,0)</f>
        <v>0</v>
      </c>
      <c r="M507" s="16">
        <f>IFERROR(MAX(M505,M513)/M504,0)</f>
        <v>0.33333333333333331</v>
      </c>
      <c r="P507" s="18"/>
      <c r="Q507" s="18"/>
      <c r="R507" s="18"/>
      <c r="S507" s="18"/>
      <c r="T507" s="18"/>
      <c r="U507" s="18"/>
      <c r="V507" s="11"/>
    </row>
    <row r="508" spans="1:22" ht="12.75" customHeight="1" x14ac:dyDescent="0.2">
      <c r="A508" s="34"/>
      <c r="C508" s="18"/>
      <c r="D508" s="18"/>
      <c r="E508" s="18"/>
      <c r="F508" s="18"/>
      <c r="G508" s="18"/>
      <c r="H508" s="18"/>
      <c r="I508" s="18"/>
      <c r="J508" s="18"/>
      <c r="K508" s="18"/>
      <c r="L508" s="18"/>
      <c r="M508" s="18"/>
      <c r="P508" s="18"/>
      <c r="Q508" s="18"/>
      <c r="R508" s="18"/>
      <c r="S508" s="18"/>
      <c r="T508" s="18"/>
      <c r="U508" s="18"/>
      <c r="V508" s="11"/>
    </row>
    <row r="509" spans="1:22" ht="12.75" customHeight="1" x14ac:dyDescent="0.2">
      <c r="A509" s="34"/>
      <c r="B509" s="13" t="s">
        <v>58</v>
      </c>
      <c r="C509" s="19">
        <v>1</v>
      </c>
      <c r="D509" s="20">
        <f t="shared" ref="D509" si="603">E509-C509</f>
        <v>0</v>
      </c>
      <c r="E509" s="19">
        <v>1</v>
      </c>
      <c r="F509" s="20">
        <f t="shared" ref="F509" si="604">G509-E509</f>
        <v>0</v>
      </c>
      <c r="G509" s="19">
        <v>1</v>
      </c>
      <c r="H509" s="20">
        <f t="shared" ref="H509" si="605">I509-G509</f>
        <v>0</v>
      </c>
      <c r="I509" s="19">
        <v>1</v>
      </c>
      <c r="J509" s="20">
        <f t="shared" ref="J509" si="606">K509-I509</f>
        <v>0</v>
      </c>
      <c r="K509" s="19">
        <v>1</v>
      </c>
      <c r="L509" s="20">
        <f t="shared" ref="L509" si="607">M509-K509</f>
        <v>0</v>
      </c>
      <c r="M509" s="19">
        <v>1</v>
      </c>
      <c r="P509" s="18"/>
      <c r="Q509" s="18"/>
      <c r="R509" s="18"/>
      <c r="S509" s="18"/>
      <c r="T509" s="18"/>
      <c r="U509" s="18"/>
      <c r="V509" s="11"/>
    </row>
    <row r="510" spans="1:22" ht="12.75" customHeight="1" x14ac:dyDescent="0.2">
      <c r="A510" s="34"/>
      <c r="B510" s="13" t="s">
        <v>57</v>
      </c>
      <c r="C510" s="19">
        <v>0</v>
      </c>
      <c r="D510" s="20">
        <f>E510-C510</f>
        <v>0</v>
      </c>
      <c r="E510" s="19">
        <v>0</v>
      </c>
      <c r="F510" s="20">
        <f>G510-E510</f>
        <v>0</v>
      </c>
      <c r="G510" s="19">
        <v>0</v>
      </c>
      <c r="H510" s="20">
        <f>I510-G510</f>
        <v>0</v>
      </c>
      <c r="I510" s="19">
        <v>0</v>
      </c>
      <c r="J510" s="20">
        <f>K510-I510</f>
        <v>0</v>
      </c>
      <c r="K510" s="19">
        <v>0</v>
      </c>
      <c r="L510" s="20">
        <f>M510-K510</f>
        <v>0</v>
      </c>
      <c r="M510" s="19">
        <v>0</v>
      </c>
      <c r="P510" s="18"/>
      <c r="Q510" s="18"/>
      <c r="R510" s="18"/>
      <c r="S510" s="18"/>
      <c r="T510" s="18"/>
      <c r="U510" s="18"/>
      <c r="V510" s="11"/>
    </row>
    <row r="511" spans="1:22" ht="12.75" customHeight="1" x14ac:dyDescent="0.2">
      <c r="A511" s="34"/>
      <c r="C511" s="18"/>
      <c r="D511" s="18"/>
      <c r="E511" s="18"/>
      <c r="F511" s="18"/>
      <c r="G511" s="18"/>
      <c r="H511" s="18"/>
      <c r="I511" s="18"/>
      <c r="J511" s="18"/>
      <c r="K511" s="18"/>
      <c r="L511" s="18"/>
      <c r="M511" s="18"/>
      <c r="P511" s="18"/>
      <c r="Q511" s="18"/>
      <c r="R511" s="18"/>
      <c r="S511" s="18"/>
      <c r="T511" s="18"/>
      <c r="U511" s="18"/>
      <c r="V511" s="11"/>
    </row>
    <row r="512" spans="1:22" ht="12.75" customHeight="1" x14ac:dyDescent="0.2">
      <c r="A512" s="34"/>
      <c r="C512" s="19">
        <v>0</v>
      </c>
      <c r="D512" s="20">
        <f>E512-C512</f>
        <v>0</v>
      </c>
      <c r="E512" s="19">
        <v>0</v>
      </c>
      <c r="F512" s="20">
        <f>G512-E512</f>
        <v>0</v>
      </c>
      <c r="G512" s="19">
        <v>0</v>
      </c>
      <c r="H512" s="20">
        <f>I512-G512</f>
        <v>0</v>
      </c>
      <c r="I512" s="19">
        <v>0</v>
      </c>
      <c r="J512" s="20">
        <f>K512-I512</f>
        <v>0</v>
      </c>
      <c r="K512" s="19">
        <v>0</v>
      </c>
      <c r="L512" s="20">
        <f>M512-K512</f>
        <v>0</v>
      </c>
      <c r="M512" s="19">
        <v>0</v>
      </c>
      <c r="P512" s="18"/>
      <c r="Q512" s="18"/>
      <c r="R512" s="18"/>
      <c r="S512" s="18"/>
      <c r="T512" s="18"/>
      <c r="U512" s="18"/>
      <c r="V512" s="11"/>
    </row>
    <row r="513" spans="1:22" ht="12.75" customHeight="1" x14ac:dyDescent="0.2">
      <c r="A513" s="34"/>
      <c r="B513" s="13" t="s">
        <v>59</v>
      </c>
      <c r="C513" s="20">
        <f>C505+C512</f>
        <v>1</v>
      </c>
      <c r="D513" s="20">
        <f>E513-C513</f>
        <v>0</v>
      </c>
      <c r="E513" s="20">
        <f>E505+E512</f>
        <v>1</v>
      </c>
      <c r="F513" s="20">
        <f>G513-E513</f>
        <v>0</v>
      </c>
      <c r="G513" s="20">
        <f>G505+G512</f>
        <v>1</v>
      </c>
      <c r="H513" s="20">
        <f>I513-G513</f>
        <v>0</v>
      </c>
      <c r="I513" s="20">
        <f>I505+I512</f>
        <v>1</v>
      </c>
      <c r="J513" s="20">
        <f>K513-I513</f>
        <v>0</v>
      </c>
      <c r="K513" s="20">
        <f>K505+K512</f>
        <v>1</v>
      </c>
      <c r="L513" s="20">
        <f>M513-K513</f>
        <v>0</v>
      </c>
      <c r="M513" s="20">
        <f>M505+M512</f>
        <v>1</v>
      </c>
      <c r="P513" s="18"/>
      <c r="Q513" s="18"/>
      <c r="R513" s="18"/>
      <c r="S513" s="18"/>
      <c r="T513" s="18"/>
      <c r="U513" s="18"/>
      <c r="V513" s="11"/>
    </row>
    <row r="514" spans="1:22" ht="12.75" customHeight="1" x14ac:dyDescent="0.2">
      <c r="A514" s="34"/>
      <c r="C514" s="21"/>
      <c r="D514" s="18"/>
      <c r="E514" s="21"/>
      <c r="F514" s="18"/>
      <c r="G514" s="21"/>
      <c r="H514" s="18"/>
      <c r="I514" s="21"/>
      <c r="J514" s="18"/>
      <c r="K514" s="21"/>
      <c r="L514" s="18"/>
      <c r="M514" s="21"/>
      <c r="P514" s="18"/>
      <c r="Q514" s="18"/>
      <c r="R514" s="18"/>
      <c r="S514" s="18"/>
      <c r="T514" s="18"/>
      <c r="U514" s="18"/>
      <c r="V514" s="11"/>
    </row>
    <row r="515" spans="1:22" ht="12.75" customHeight="1" x14ac:dyDescent="0.2">
      <c r="B515" s="13" t="s">
        <v>63</v>
      </c>
      <c r="C515" s="21"/>
      <c r="D515" s="18"/>
      <c r="E515" s="21"/>
      <c r="F515" s="18"/>
      <c r="G515" s="21"/>
      <c r="H515" s="18"/>
      <c r="I515" s="21"/>
      <c r="J515" s="18"/>
      <c r="K515" s="21"/>
      <c r="L515" s="18"/>
      <c r="M515" s="21"/>
      <c r="P515" s="18"/>
      <c r="Q515" s="18"/>
      <c r="R515" s="18"/>
      <c r="S515" s="18"/>
      <c r="T515" s="18"/>
      <c r="U515" s="18"/>
      <c r="V515" s="11"/>
    </row>
    <row r="516" spans="1:22" ht="12.75" customHeight="1" x14ac:dyDescent="0.2">
      <c r="A516" s="34"/>
      <c r="B516" s="13" t="s">
        <v>56</v>
      </c>
      <c r="C516" s="19">
        <v>0</v>
      </c>
      <c r="D516" s="18"/>
      <c r="E516" s="19">
        <v>0</v>
      </c>
      <c r="F516" s="18"/>
      <c r="G516" s="19">
        <v>0</v>
      </c>
      <c r="H516" s="18"/>
      <c r="I516" s="19">
        <v>0</v>
      </c>
      <c r="J516" s="18"/>
      <c r="K516" s="19">
        <v>0</v>
      </c>
      <c r="L516" s="18"/>
      <c r="M516" s="19">
        <v>16</v>
      </c>
      <c r="P516" s="18"/>
      <c r="Q516" s="18"/>
      <c r="R516" s="18"/>
      <c r="S516" s="18"/>
      <c r="T516" s="18"/>
      <c r="U516" s="18"/>
      <c r="V516" s="11"/>
    </row>
    <row r="517" spans="1:22" ht="12.75" customHeight="1" x14ac:dyDescent="0.2">
      <c r="A517" s="34"/>
      <c r="B517" s="13" t="s">
        <v>16</v>
      </c>
      <c r="C517" s="19">
        <v>0</v>
      </c>
      <c r="D517" s="18"/>
      <c r="E517" s="19">
        <v>0</v>
      </c>
      <c r="F517" s="18"/>
      <c r="G517" s="19">
        <v>0</v>
      </c>
      <c r="H517" s="18"/>
      <c r="I517" s="19">
        <v>0</v>
      </c>
      <c r="J517" s="18"/>
      <c r="K517" s="19">
        <v>0</v>
      </c>
      <c r="L517" s="18"/>
      <c r="M517" s="19">
        <v>0</v>
      </c>
      <c r="P517" s="18"/>
      <c r="Q517" s="18"/>
      <c r="R517" s="18"/>
      <c r="S517" s="18"/>
      <c r="T517" s="18"/>
      <c r="U517" s="18"/>
      <c r="V517" s="11"/>
    </row>
    <row r="518" spans="1:22" ht="12.75" customHeight="1" x14ac:dyDescent="0.2">
      <c r="D518" s="10"/>
      <c r="G518" s="9"/>
      <c r="I518" s="9"/>
      <c r="J518" s="10"/>
      <c r="L518" s="10"/>
      <c r="P518" s="18"/>
      <c r="Q518" s="18"/>
      <c r="R518" s="18"/>
      <c r="S518" s="18"/>
      <c r="T518" s="18"/>
      <c r="U518" s="18"/>
      <c r="V518" s="11"/>
    </row>
    <row r="519" spans="1:22" ht="12.75" customHeight="1" x14ac:dyDescent="0.2">
      <c r="B519" s="13" t="s">
        <v>331</v>
      </c>
      <c r="C519" s="19">
        <v>92</v>
      </c>
      <c r="D519" s="20">
        <f>E519-C519</f>
        <v>0</v>
      </c>
      <c r="E519" s="19">
        <v>92</v>
      </c>
      <c r="F519" s="20">
        <f>G519-E519</f>
        <v>0</v>
      </c>
      <c r="G519" s="19">
        <v>92</v>
      </c>
      <c r="H519" s="20">
        <f>I519-G519</f>
        <v>0</v>
      </c>
      <c r="I519" s="19">
        <v>92</v>
      </c>
      <c r="J519" s="20">
        <f>K519-I519</f>
        <v>0</v>
      </c>
      <c r="K519" s="19">
        <v>92</v>
      </c>
      <c r="L519" s="20">
        <f>M519-K519</f>
        <v>0</v>
      </c>
      <c r="M519" s="19">
        <v>92</v>
      </c>
      <c r="P519" s="18"/>
      <c r="Q519" s="18"/>
      <c r="R519" s="18"/>
      <c r="S519" s="18"/>
      <c r="T519" s="18"/>
      <c r="U519" s="18"/>
      <c r="V519" s="11"/>
    </row>
    <row r="520" spans="1:22" ht="12.75" customHeight="1" x14ac:dyDescent="0.2">
      <c r="J520" s="10"/>
      <c r="K520" s="10"/>
      <c r="L520" s="10"/>
      <c r="M520" s="10"/>
      <c r="P520" s="18"/>
      <c r="Q520" s="18"/>
      <c r="R520" s="18"/>
      <c r="S520" s="18"/>
      <c r="T520" s="18"/>
      <c r="U520" s="18"/>
      <c r="V520" s="11"/>
    </row>
    <row r="521" spans="1:22" ht="12.75" customHeight="1" x14ac:dyDescent="0.2">
      <c r="J521" s="10"/>
      <c r="K521" s="10"/>
      <c r="L521" s="10"/>
      <c r="M521" s="10"/>
      <c r="P521" s="18"/>
      <c r="Q521" s="18"/>
      <c r="R521" s="18"/>
      <c r="S521" s="18"/>
      <c r="T521" s="18"/>
      <c r="U521" s="18"/>
      <c r="V521" s="11"/>
    </row>
    <row r="522" spans="1:22" ht="12.75" customHeight="1" x14ac:dyDescent="0.2">
      <c r="A522" s="34"/>
      <c r="B522" s="34"/>
      <c r="C522" s="29">
        <v>45333.434027777781</v>
      </c>
      <c r="D522" s="30"/>
      <c r="E522" s="29">
        <f>C522+1</f>
        <v>45334.434027777781</v>
      </c>
      <c r="F522" s="30"/>
      <c r="G522" s="29">
        <f>E522+1</f>
        <v>45335.434027777781</v>
      </c>
      <c r="H522" s="30"/>
      <c r="I522" s="29">
        <f>G522+1</f>
        <v>45336.434027777781</v>
      </c>
      <c r="J522" s="30"/>
      <c r="K522" s="29">
        <f>I522+1</f>
        <v>45337.434027777781</v>
      </c>
      <c r="L522" s="30"/>
      <c r="M522" s="29">
        <f>K522+1</f>
        <v>45338.434027777781</v>
      </c>
      <c r="P522" s="18"/>
      <c r="Q522" s="18"/>
      <c r="R522" s="18"/>
      <c r="S522" s="18"/>
      <c r="T522" s="18"/>
      <c r="U522" s="18"/>
      <c r="V522" s="11"/>
    </row>
    <row r="523" spans="1:22" ht="12.75" customHeight="1" x14ac:dyDescent="0.2">
      <c r="A523" s="34"/>
      <c r="B523" s="34"/>
      <c r="C523" s="77">
        <v>1</v>
      </c>
      <c r="D523" s="76"/>
      <c r="E523" s="77">
        <v>1</v>
      </c>
      <c r="F523" s="76"/>
      <c r="G523" s="77">
        <v>1</v>
      </c>
      <c r="H523" s="76"/>
      <c r="I523" s="77">
        <v>1</v>
      </c>
      <c r="J523" s="76"/>
      <c r="K523" s="77">
        <v>1</v>
      </c>
      <c r="L523" s="76"/>
      <c r="M523" s="77">
        <v>1</v>
      </c>
      <c r="P523" s="18"/>
      <c r="Q523" s="18"/>
      <c r="R523" s="18"/>
      <c r="S523" s="18"/>
      <c r="T523" s="18"/>
      <c r="U523" s="18"/>
      <c r="V523" s="11"/>
    </row>
    <row r="524" spans="1:22" ht="12.75" customHeight="1" x14ac:dyDescent="0.2">
      <c r="A524" s="32"/>
      <c r="B524" s="40" t="s">
        <v>541</v>
      </c>
      <c r="C524" s="81">
        <v>44793.275694444441</v>
      </c>
      <c r="D524" s="75"/>
      <c r="E524" s="38"/>
      <c r="F524" s="75"/>
      <c r="G524" s="38"/>
      <c r="H524" s="75"/>
      <c r="I524" s="38"/>
      <c r="J524" s="75"/>
      <c r="K524" s="38"/>
      <c r="L524" s="75"/>
      <c r="M524" s="38"/>
      <c r="P524" s="18"/>
      <c r="Q524" s="18"/>
      <c r="R524" s="18"/>
      <c r="S524" s="18"/>
      <c r="T524" s="18"/>
      <c r="U524" s="18"/>
      <c r="V524" s="11"/>
    </row>
    <row r="525" spans="1:22" ht="12.75" customHeight="1" x14ac:dyDescent="0.2">
      <c r="A525" s="34"/>
      <c r="B525" s="13" t="s">
        <v>12</v>
      </c>
      <c r="C525" s="19">
        <v>1</v>
      </c>
      <c r="D525" s="20">
        <f t="shared" ref="D525:D527" si="608">E525-C525</f>
        <v>0</v>
      </c>
      <c r="E525" s="19">
        <v>1</v>
      </c>
      <c r="F525" s="20">
        <f t="shared" ref="F525:F527" si="609">G525-E525</f>
        <v>24</v>
      </c>
      <c r="G525" s="19">
        <v>25</v>
      </c>
      <c r="H525" s="20">
        <f t="shared" ref="H525:H527" si="610">I525-G525</f>
        <v>0</v>
      </c>
      <c r="I525" s="19">
        <v>25</v>
      </c>
      <c r="J525" s="20">
        <f t="shared" ref="J525:J527" si="611">K525-I525</f>
        <v>0</v>
      </c>
      <c r="K525" s="19">
        <v>25</v>
      </c>
      <c r="L525" s="20">
        <f t="shared" ref="L525:L527" si="612">M525-K525</f>
        <v>0</v>
      </c>
      <c r="M525" s="19">
        <v>25</v>
      </c>
      <c r="P525" s="18"/>
      <c r="Q525" s="18"/>
      <c r="R525" s="18"/>
      <c r="S525" s="18"/>
      <c r="T525" s="18"/>
      <c r="U525" s="18"/>
      <c r="V525" s="11"/>
    </row>
    <row r="526" spans="1:22" ht="12.75" customHeight="1" x14ac:dyDescent="0.2">
      <c r="A526" s="34"/>
      <c r="B526" s="13" t="s">
        <v>13</v>
      </c>
      <c r="C526" s="19">
        <v>1</v>
      </c>
      <c r="D526" s="20">
        <f t="shared" si="608"/>
        <v>0</v>
      </c>
      <c r="E526" s="19">
        <v>1</v>
      </c>
      <c r="F526" s="20">
        <f t="shared" si="609"/>
        <v>1</v>
      </c>
      <c r="G526" s="19">
        <v>2</v>
      </c>
      <c r="H526" s="20">
        <f t="shared" si="610"/>
        <v>0</v>
      </c>
      <c r="I526" s="19">
        <v>2</v>
      </c>
      <c r="J526" s="20">
        <f t="shared" si="611"/>
        <v>0</v>
      </c>
      <c r="K526" s="19">
        <v>2</v>
      </c>
      <c r="L526" s="20">
        <f t="shared" si="612"/>
        <v>0</v>
      </c>
      <c r="M526" s="19">
        <v>2</v>
      </c>
      <c r="P526" s="18"/>
      <c r="Q526" s="18"/>
      <c r="R526" s="18"/>
      <c r="S526" s="18"/>
      <c r="T526" s="18"/>
      <c r="U526" s="18"/>
      <c r="V526" s="11"/>
    </row>
    <row r="527" spans="1:22" ht="12.75" customHeight="1" x14ac:dyDescent="0.2">
      <c r="A527" s="34"/>
      <c r="B527" s="13" t="s">
        <v>119</v>
      </c>
      <c r="C527" s="19">
        <v>1</v>
      </c>
      <c r="D527" s="20">
        <f t="shared" si="608"/>
        <v>0</v>
      </c>
      <c r="E527" s="19">
        <v>1</v>
      </c>
      <c r="F527" s="20">
        <f t="shared" si="609"/>
        <v>0</v>
      </c>
      <c r="G527" s="19">
        <v>1</v>
      </c>
      <c r="H527" s="20">
        <f t="shared" si="610"/>
        <v>0</v>
      </c>
      <c r="I527" s="19">
        <v>1</v>
      </c>
      <c r="J527" s="20">
        <f t="shared" si="611"/>
        <v>0</v>
      </c>
      <c r="K527" s="19">
        <v>1</v>
      </c>
      <c r="L527" s="20">
        <f t="shared" si="612"/>
        <v>0</v>
      </c>
      <c r="M527" s="19">
        <v>1</v>
      </c>
      <c r="P527" s="18"/>
      <c r="Q527" s="18"/>
      <c r="R527" s="18"/>
      <c r="S527" s="18"/>
      <c r="T527" s="18"/>
      <c r="U527" s="18"/>
      <c r="V527" s="11"/>
    </row>
    <row r="528" spans="1:22" ht="12.75" customHeight="1" x14ac:dyDescent="0.2">
      <c r="A528" s="34"/>
      <c r="C528" s="16">
        <f>IFERROR(MAX(C526,C534)/C525,0)</f>
        <v>1</v>
      </c>
      <c r="D528" s="16">
        <f t="shared" ref="D528" si="613">IFERROR(MAX(D526,D534)/D525,0)</f>
        <v>0</v>
      </c>
      <c r="E528" s="16">
        <f>IFERROR(MAX(E526,E534)/E525,0)</f>
        <v>1</v>
      </c>
      <c r="F528" s="16">
        <f t="shared" ref="F528:H528" si="614">IFERROR(MAX(F526,F534)/F525,0)</f>
        <v>4.1666666666666664E-2</v>
      </c>
      <c r="G528" s="16">
        <f>IFERROR(MAX(G526,G534)/G525,0)</f>
        <v>0.08</v>
      </c>
      <c r="H528" s="16">
        <f t="shared" si="614"/>
        <v>0</v>
      </c>
      <c r="I528" s="16">
        <f>IFERROR(MAX(I526,I534)/I525,0)</f>
        <v>0.08</v>
      </c>
      <c r="J528" s="16">
        <f t="shared" ref="J528" si="615">IFERROR(MAX(J526,J534)/J525,0)</f>
        <v>0</v>
      </c>
      <c r="K528" s="16">
        <f>IFERROR(MAX(K526,K534)/K525,0)</f>
        <v>0.08</v>
      </c>
      <c r="L528" s="16">
        <f t="shared" ref="L528" si="616">IFERROR(MAX(L526,L534)/L525,0)</f>
        <v>0</v>
      </c>
      <c r="M528" s="16">
        <f>IFERROR(MAX(M526,M534)/M525,0)</f>
        <v>0.08</v>
      </c>
      <c r="P528" s="18"/>
      <c r="Q528" s="18"/>
      <c r="R528" s="18"/>
      <c r="S528" s="18"/>
      <c r="T528" s="18"/>
      <c r="U528" s="18"/>
      <c r="V528" s="11"/>
    </row>
    <row r="529" spans="1:22" ht="12.75" customHeight="1" x14ac:dyDescent="0.2">
      <c r="A529" s="34"/>
      <c r="C529" s="18"/>
      <c r="D529" s="18"/>
      <c r="E529" s="18"/>
      <c r="F529" s="18"/>
      <c r="G529" s="18"/>
      <c r="H529" s="18"/>
      <c r="I529" s="18"/>
      <c r="J529" s="18"/>
      <c r="K529" s="18"/>
      <c r="L529" s="18"/>
      <c r="M529" s="18"/>
      <c r="P529" s="18"/>
      <c r="Q529" s="18"/>
      <c r="R529" s="18"/>
      <c r="S529" s="18"/>
      <c r="T529" s="18"/>
      <c r="U529" s="18"/>
      <c r="V529" s="11"/>
    </row>
    <row r="530" spans="1:22" ht="12.75" customHeight="1" x14ac:dyDescent="0.2">
      <c r="A530" s="34"/>
      <c r="B530" s="13" t="s">
        <v>58</v>
      </c>
      <c r="C530" s="19">
        <v>1</v>
      </c>
      <c r="D530" s="20">
        <f t="shared" ref="D530" si="617">E530-C530</f>
        <v>0</v>
      </c>
      <c r="E530" s="19">
        <v>1</v>
      </c>
      <c r="F530" s="20">
        <f t="shared" ref="F530" si="618">G530-E530</f>
        <v>1</v>
      </c>
      <c r="G530" s="19">
        <v>2</v>
      </c>
      <c r="H530" s="20">
        <f t="shared" ref="H530" si="619">I530-G530</f>
        <v>0</v>
      </c>
      <c r="I530" s="19">
        <v>2</v>
      </c>
      <c r="J530" s="20">
        <f t="shared" ref="J530" si="620">K530-I530</f>
        <v>0</v>
      </c>
      <c r="K530" s="19">
        <v>2</v>
      </c>
      <c r="L530" s="20">
        <f t="shared" ref="L530" si="621">M530-K530</f>
        <v>0</v>
      </c>
      <c r="M530" s="19">
        <v>2</v>
      </c>
      <c r="P530" s="18"/>
      <c r="Q530" s="18"/>
      <c r="R530" s="18"/>
      <c r="S530" s="18"/>
      <c r="T530" s="18"/>
      <c r="U530" s="18"/>
      <c r="V530" s="11"/>
    </row>
    <row r="531" spans="1:22" ht="12.75" customHeight="1" x14ac:dyDescent="0.2">
      <c r="A531" s="34"/>
      <c r="B531" s="13" t="s">
        <v>57</v>
      </c>
      <c r="C531" s="19">
        <v>0</v>
      </c>
      <c r="D531" s="20">
        <f>E531-C531</f>
        <v>0</v>
      </c>
      <c r="E531" s="19">
        <v>0</v>
      </c>
      <c r="F531" s="20">
        <f>G531-E531</f>
        <v>0</v>
      </c>
      <c r="G531" s="19">
        <v>0</v>
      </c>
      <c r="H531" s="20">
        <f>I531-G531</f>
        <v>0</v>
      </c>
      <c r="I531" s="19">
        <v>0</v>
      </c>
      <c r="J531" s="20">
        <f>K531-I531</f>
        <v>0</v>
      </c>
      <c r="K531" s="19">
        <v>0</v>
      </c>
      <c r="L531" s="20">
        <f>M531-K531</f>
        <v>0</v>
      </c>
      <c r="M531" s="19">
        <v>0</v>
      </c>
      <c r="P531" s="18"/>
      <c r="Q531" s="18"/>
      <c r="R531" s="18"/>
      <c r="S531" s="18"/>
      <c r="T531" s="18"/>
      <c r="U531" s="18"/>
      <c r="V531" s="11"/>
    </row>
    <row r="532" spans="1:22" ht="12.75" customHeight="1" x14ac:dyDescent="0.2">
      <c r="A532" s="34"/>
      <c r="C532" s="18"/>
      <c r="D532" s="18"/>
      <c r="E532" s="18"/>
      <c r="F532" s="18"/>
      <c r="G532" s="18"/>
      <c r="H532" s="18"/>
      <c r="I532" s="18"/>
      <c r="J532" s="18"/>
      <c r="K532" s="18"/>
      <c r="L532" s="18"/>
      <c r="M532" s="18"/>
      <c r="P532" s="18"/>
      <c r="Q532" s="18"/>
      <c r="R532" s="18"/>
      <c r="S532" s="18"/>
      <c r="T532" s="18"/>
      <c r="U532" s="18"/>
      <c r="V532" s="11"/>
    </row>
    <row r="533" spans="1:22" ht="12.75" customHeight="1" x14ac:dyDescent="0.2">
      <c r="A533" s="34"/>
      <c r="C533" s="19">
        <v>0</v>
      </c>
      <c r="D533" s="20">
        <f>E533-C533</f>
        <v>0</v>
      </c>
      <c r="E533" s="19">
        <v>0</v>
      </c>
      <c r="F533" s="20">
        <f>G533-E533</f>
        <v>0</v>
      </c>
      <c r="G533" s="19">
        <v>0</v>
      </c>
      <c r="H533" s="20">
        <f>I533-G533</f>
        <v>0</v>
      </c>
      <c r="I533" s="19">
        <v>0</v>
      </c>
      <c r="J533" s="20">
        <f>K533-I533</f>
        <v>0</v>
      </c>
      <c r="K533" s="19">
        <v>0</v>
      </c>
      <c r="L533" s="20">
        <f>M533-K533</f>
        <v>0</v>
      </c>
      <c r="M533" s="19">
        <v>0</v>
      </c>
      <c r="P533" s="18"/>
      <c r="Q533" s="18"/>
      <c r="R533" s="18"/>
      <c r="S533" s="18"/>
      <c r="T533" s="18"/>
      <c r="U533" s="18"/>
      <c r="V533" s="11"/>
    </row>
    <row r="534" spans="1:22" ht="12.75" customHeight="1" x14ac:dyDescent="0.2">
      <c r="A534" s="34"/>
      <c r="B534" s="13" t="s">
        <v>59</v>
      </c>
      <c r="C534" s="20">
        <f>C526+C533</f>
        <v>1</v>
      </c>
      <c r="D534" s="20">
        <f>E534-C534</f>
        <v>0</v>
      </c>
      <c r="E534" s="20">
        <f>E526+E533</f>
        <v>1</v>
      </c>
      <c r="F534" s="20">
        <f>G534-E534</f>
        <v>1</v>
      </c>
      <c r="G534" s="20">
        <f>G526+G533</f>
        <v>2</v>
      </c>
      <c r="H534" s="20">
        <f>I534-G534</f>
        <v>0</v>
      </c>
      <c r="I534" s="20">
        <f>I526+I533</f>
        <v>2</v>
      </c>
      <c r="J534" s="20">
        <f>K534-I534</f>
        <v>0</v>
      </c>
      <c r="K534" s="20">
        <f>K526+K533</f>
        <v>2</v>
      </c>
      <c r="L534" s="20">
        <f>M534-K534</f>
        <v>0</v>
      </c>
      <c r="M534" s="20">
        <f>M526+M533</f>
        <v>2</v>
      </c>
      <c r="P534" s="18"/>
      <c r="Q534" s="18"/>
      <c r="R534" s="18"/>
      <c r="S534" s="18"/>
      <c r="T534" s="18"/>
      <c r="U534" s="18"/>
      <c r="V534" s="11"/>
    </row>
    <row r="535" spans="1:22" ht="12.75" customHeight="1" x14ac:dyDescent="0.2">
      <c r="A535" s="34"/>
      <c r="C535" s="21"/>
      <c r="D535" s="18"/>
      <c r="E535" s="21"/>
      <c r="F535" s="18"/>
      <c r="G535" s="21"/>
      <c r="H535" s="18"/>
      <c r="I535" s="21"/>
      <c r="J535" s="18"/>
      <c r="K535" s="21"/>
      <c r="L535" s="18"/>
      <c r="M535" s="21"/>
      <c r="P535" s="18"/>
      <c r="Q535" s="18"/>
      <c r="R535" s="18"/>
      <c r="S535" s="18"/>
      <c r="T535" s="18"/>
      <c r="U535" s="18"/>
      <c r="V535" s="11"/>
    </row>
    <row r="536" spans="1:22" ht="12.75" customHeight="1" x14ac:dyDescent="0.2">
      <c r="B536" s="13" t="s">
        <v>63</v>
      </c>
      <c r="C536" s="21"/>
      <c r="D536" s="18"/>
      <c r="E536" s="21"/>
      <c r="F536" s="18"/>
      <c r="G536" s="21"/>
      <c r="H536" s="18"/>
      <c r="I536" s="21"/>
      <c r="J536" s="18"/>
      <c r="K536" s="21"/>
      <c r="L536" s="18"/>
      <c r="M536" s="21"/>
      <c r="P536" s="18"/>
      <c r="Q536" s="18"/>
      <c r="R536" s="18"/>
      <c r="S536" s="18"/>
      <c r="T536" s="18"/>
      <c r="U536" s="18"/>
      <c r="V536" s="11"/>
    </row>
    <row r="537" spans="1:22" ht="12.75" customHeight="1" x14ac:dyDescent="0.2">
      <c r="A537" s="34"/>
      <c r="B537" s="13" t="s">
        <v>56</v>
      </c>
      <c r="C537" s="19">
        <v>0</v>
      </c>
      <c r="D537" s="18"/>
      <c r="E537" s="19">
        <v>0</v>
      </c>
      <c r="F537" s="18"/>
      <c r="G537" s="19">
        <v>0</v>
      </c>
      <c r="H537" s="18"/>
      <c r="I537" s="19">
        <v>0</v>
      </c>
      <c r="J537" s="18"/>
      <c r="K537" s="19">
        <v>0</v>
      </c>
      <c r="L537" s="18"/>
      <c r="M537" s="19">
        <v>13</v>
      </c>
      <c r="P537" s="18"/>
      <c r="Q537" s="18"/>
      <c r="R537" s="18"/>
      <c r="S537" s="18"/>
      <c r="T537" s="18"/>
      <c r="U537" s="18"/>
      <c r="V537" s="11"/>
    </row>
    <row r="538" spans="1:22" ht="12.75" customHeight="1" x14ac:dyDescent="0.2">
      <c r="A538" s="34"/>
      <c r="B538" s="13" t="s">
        <v>16</v>
      </c>
      <c r="C538" s="19">
        <v>0</v>
      </c>
      <c r="D538" s="18"/>
      <c r="E538" s="19">
        <v>0</v>
      </c>
      <c r="F538" s="18"/>
      <c r="G538" s="19">
        <v>0</v>
      </c>
      <c r="H538" s="18"/>
      <c r="I538" s="19">
        <v>0</v>
      </c>
      <c r="J538" s="18"/>
      <c r="K538" s="19">
        <v>0</v>
      </c>
      <c r="L538" s="18"/>
      <c r="M538" s="19">
        <v>0</v>
      </c>
      <c r="P538" s="18"/>
      <c r="Q538" s="18"/>
      <c r="R538" s="18"/>
      <c r="S538" s="18"/>
      <c r="T538" s="18"/>
      <c r="U538" s="18"/>
      <c r="V538" s="11"/>
    </row>
    <row r="539" spans="1:22" ht="12.75" customHeight="1" x14ac:dyDescent="0.2">
      <c r="D539" s="10"/>
      <c r="G539" s="9"/>
      <c r="I539" s="9"/>
      <c r="J539" s="10"/>
      <c r="L539" s="10"/>
      <c r="P539" s="18"/>
      <c r="Q539" s="18"/>
      <c r="R539" s="18"/>
      <c r="S539" s="18"/>
      <c r="T539" s="18"/>
      <c r="U539" s="18"/>
      <c r="V539" s="11"/>
    </row>
    <row r="540" spans="1:22" ht="12.75" customHeight="1" x14ac:dyDescent="0.2">
      <c r="B540" s="13" t="s">
        <v>331</v>
      </c>
      <c r="C540" s="19">
        <v>92</v>
      </c>
      <c r="D540" s="20">
        <f>E540-C540</f>
        <v>0</v>
      </c>
      <c r="E540" s="19">
        <v>92</v>
      </c>
      <c r="F540" s="20">
        <f>G540-E540</f>
        <v>0</v>
      </c>
      <c r="G540" s="19">
        <v>92</v>
      </c>
      <c r="H540" s="20">
        <f>I540-G540</f>
        <v>0</v>
      </c>
      <c r="I540" s="19">
        <v>92</v>
      </c>
      <c r="J540" s="20">
        <f>K540-I540</f>
        <v>0</v>
      </c>
      <c r="K540" s="19">
        <v>92</v>
      </c>
      <c r="L540" s="20">
        <f>M540-K540</f>
        <v>0</v>
      </c>
      <c r="M540" s="19">
        <v>92</v>
      </c>
      <c r="P540" s="18"/>
      <c r="Q540" s="18"/>
      <c r="R540" s="18"/>
      <c r="S540" s="18"/>
      <c r="T540" s="18"/>
      <c r="U540" s="18"/>
      <c r="V540" s="11"/>
    </row>
    <row r="541" spans="1:22" ht="12.75" customHeight="1" x14ac:dyDescent="0.2">
      <c r="P541" s="18"/>
      <c r="Q541" s="18"/>
      <c r="R541" s="18"/>
      <c r="S541" s="18"/>
      <c r="T541" s="18"/>
      <c r="U541" s="18"/>
      <c r="V541" s="11"/>
    </row>
    <row r="542" spans="1:22" ht="12.75" customHeight="1" x14ac:dyDescent="0.2">
      <c r="J542" s="10"/>
      <c r="K542" s="10"/>
      <c r="L542" s="10"/>
      <c r="M542" s="10"/>
      <c r="N542" s="10"/>
      <c r="P542" s="18"/>
      <c r="Q542" s="18"/>
      <c r="R542" s="18"/>
      <c r="S542" s="18"/>
      <c r="T542" s="18"/>
      <c r="U542" s="18"/>
      <c r="V542" s="11"/>
    </row>
    <row r="543" spans="1:22" ht="12.75" customHeight="1" x14ac:dyDescent="0.2">
      <c r="A543" s="34"/>
      <c r="B543" s="34"/>
      <c r="C543" s="29">
        <v>45347</v>
      </c>
      <c r="D543" s="30"/>
      <c r="E543" s="29">
        <f>C543+1</f>
        <v>45348</v>
      </c>
      <c r="F543" s="30"/>
      <c r="G543" s="29">
        <f>E543+1</f>
        <v>45349</v>
      </c>
      <c r="J543" s="10"/>
      <c r="K543" s="10"/>
      <c r="L543" s="10"/>
      <c r="M543" s="10"/>
      <c r="N543" s="10"/>
      <c r="P543" s="18"/>
      <c r="Q543" s="18"/>
      <c r="R543" s="18"/>
      <c r="S543" s="18"/>
      <c r="T543" s="18"/>
      <c r="U543" s="18"/>
      <c r="V543" s="11"/>
    </row>
    <row r="544" spans="1:22" ht="12.75" customHeight="1" x14ac:dyDescent="0.2">
      <c r="A544" s="34"/>
      <c r="B544" s="34"/>
      <c r="C544" s="77">
        <v>1</v>
      </c>
      <c r="D544" s="76"/>
      <c r="E544" s="77">
        <v>1</v>
      </c>
      <c r="F544" s="76"/>
      <c r="G544" s="77">
        <f>E544+1</f>
        <v>2</v>
      </c>
      <c r="J544" s="10"/>
      <c r="K544" s="10"/>
      <c r="L544" s="10"/>
      <c r="M544" s="10"/>
      <c r="N544" s="10"/>
      <c r="P544" s="18"/>
      <c r="Q544" s="18"/>
      <c r="R544" s="18"/>
      <c r="S544" s="18"/>
      <c r="T544" s="18"/>
      <c r="U544" s="18"/>
      <c r="V544" s="11"/>
    </row>
    <row r="545" spans="1:22" ht="12.75" customHeight="1" x14ac:dyDescent="0.2">
      <c r="A545" s="32"/>
      <c r="B545" s="40" t="s">
        <v>546</v>
      </c>
      <c r="C545" s="81">
        <v>45347.026388888888</v>
      </c>
      <c r="D545" s="75"/>
      <c r="E545" s="38"/>
      <c r="F545" s="75"/>
      <c r="G545" s="38"/>
      <c r="J545" s="10"/>
      <c r="K545" s="10"/>
      <c r="L545" s="10"/>
      <c r="M545" s="10"/>
      <c r="N545" s="10"/>
      <c r="P545" s="18"/>
      <c r="Q545" s="18"/>
      <c r="R545" s="18"/>
      <c r="S545" s="18"/>
      <c r="T545" s="18"/>
      <c r="U545" s="18"/>
      <c r="V545" s="11"/>
    </row>
    <row r="546" spans="1:22" ht="12.75" customHeight="1" x14ac:dyDescent="0.2">
      <c r="A546" s="34"/>
      <c r="B546" s="13" t="s">
        <v>12</v>
      </c>
      <c r="C546" s="19">
        <v>1</v>
      </c>
      <c r="D546" s="20">
        <f t="shared" ref="D546:D548" si="622">E546-C546</f>
        <v>43</v>
      </c>
      <c r="E546" s="19">
        <v>44</v>
      </c>
      <c r="F546" s="20">
        <f t="shared" ref="F546:F548" si="623">G546-E546</f>
        <v>34</v>
      </c>
      <c r="G546" s="19">
        <v>78</v>
      </c>
      <c r="J546" s="10"/>
      <c r="K546" s="10"/>
      <c r="L546" s="10"/>
      <c r="M546" s="10"/>
      <c r="N546" s="10"/>
      <c r="P546" s="18"/>
      <c r="Q546" s="18"/>
      <c r="R546" s="18"/>
      <c r="S546" s="18"/>
      <c r="T546" s="18"/>
      <c r="U546" s="18"/>
      <c r="V546" s="11"/>
    </row>
    <row r="547" spans="1:22" ht="12.75" customHeight="1" x14ac:dyDescent="0.2">
      <c r="A547" s="34"/>
      <c r="B547" s="13" t="s">
        <v>13</v>
      </c>
      <c r="C547" s="19">
        <v>1</v>
      </c>
      <c r="D547" s="20">
        <f t="shared" si="622"/>
        <v>10</v>
      </c>
      <c r="E547" s="19">
        <v>11</v>
      </c>
      <c r="F547" s="20">
        <f t="shared" si="623"/>
        <v>14</v>
      </c>
      <c r="G547" s="19">
        <v>25</v>
      </c>
      <c r="J547" s="10"/>
      <c r="K547" s="10"/>
      <c r="L547" s="10"/>
      <c r="M547" s="10"/>
      <c r="N547" s="10"/>
      <c r="P547" s="18"/>
      <c r="Q547" s="18"/>
      <c r="R547" s="18"/>
      <c r="S547" s="18"/>
      <c r="T547" s="18"/>
      <c r="U547" s="18"/>
      <c r="V547" s="11"/>
    </row>
    <row r="548" spans="1:22" ht="12.75" customHeight="1" x14ac:dyDescent="0.2">
      <c r="A548" s="34"/>
      <c r="B548" s="13" t="s">
        <v>119</v>
      </c>
      <c r="C548" s="19">
        <v>1</v>
      </c>
      <c r="D548" s="20">
        <f t="shared" si="622"/>
        <v>0</v>
      </c>
      <c r="E548" s="19">
        <v>1</v>
      </c>
      <c r="F548" s="20">
        <f t="shared" si="623"/>
        <v>2</v>
      </c>
      <c r="G548" s="19">
        <v>3</v>
      </c>
      <c r="J548" s="10"/>
      <c r="K548" s="10"/>
      <c r="L548" s="10"/>
      <c r="M548" s="10"/>
      <c r="N548" s="10"/>
      <c r="P548" s="18"/>
      <c r="Q548" s="18"/>
      <c r="R548" s="18"/>
      <c r="S548" s="18"/>
      <c r="T548" s="18"/>
      <c r="U548" s="18"/>
      <c r="V548" s="11"/>
    </row>
    <row r="549" spans="1:22" ht="12.75" customHeight="1" x14ac:dyDescent="0.2">
      <c r="A549" s="34"/>
      <c r="C549" s="16">
        <f>IFERROR(MAX(C547,C555)/C546,0)</f>
        <v>1</v>
      </c>
      <c r="D549" s="16">
        <f t="shared" ref="D549:F549" si="624">IFERROR(MAX(D547,D555)/D546,0)</f>
        <v>0.27906976744186046</v>
      </c>
      <c r="E549" s="16">
        <f>IFERROR(MAX(E547,E555)/E546,0)</f>
        <v>0.29545454545454547</v>
      </c>
      <c r="F549" s="16">
        <f t="shared" si="624"/>
        <v>0.41176470588235292</v>
      </c>
      <c r="G549" s="16">
        <f>IFERROR(MAX(G547,G555)/G546,0)</f>
        <v>0.34615384615384615</v>
      </c>
      <c r="J549" s="10"/>
      <c r="K549" s="10"/>
      <c r="L549" s="10"/>
      <c r="M549" s="10"/>
      <c r="N549" s="10"/>
      <c r="P549" s="18"/>
      <c r="Q549" s="18"/>
      <c r="R549" s="18"/>
      <c r="S549" s="18"/>
      <c r="T549" s="18"/>
      <c r="U549" s="18"/>
      <c r="V549" s="11"/>
    </row>
    <row r="550" spans="1:22" ht="12.75" customHeight="1" x14ac:dyDescent="0.2">
      <c r="A550" s="34"/>
      <c r="C550" s="18"/>
      <c r="D550" s="18"/>
      <c r="E550" s="18"/>
      <c r="F550" s="18"/>
      <c r="G550" s="18"/>
      <c r="J550" s="10"/>
      <c r="K550" s="10"/>
      <c r="L550" s="10"/>
      <c r="M550" s="10"/>
      <c r="N550" s="10"/>
      <c r="P550" s="18"/>
      <c r="Q550" s="18"/>
      <c r="R550" s="18"/>
      <c r="S550" s="18"/>
      <c r="T550" s="18"/>
      <c r="U550" s="18"/>
      <c r="V550" s="11"/>
    </row>
    <row r="551" spans="1:22" ht="12.75" customHeight="1" x14ac:dyDescent="0.2">
      <c r="A551" s="34"/>
      <c r="B551" s="13" t="s">
        <v>58</v>
      </c>
      <c r="C551" s="19">
        <v>1</v>
      </c>
      <c r="D551" s="20">
        <f t="shared" ref="D551" si="625">E551-C551</f>
        <v>1</v>
      </c>
      <c r="E551" s="19">
        <v>2</v>
      </c>
      <c r="F551" s="20">
        <f t="shared" ref="F551" si="626">G551-E551</f>
        <v>1</v>
      </c>
      <c r="G551" s="19">
        <v>3</v>
      </c>
      <c r="J551" s="10"/>
      <c r="K551" s="10"/>
      <c r="L551" s="10"/>
      <c r="M551" s="10"/>
      <c r="N551" s="10"/>
      <c r="P551" s="18"/>
      <c r="Q551" s="18"/>
      <c r="R551" s="18"/>
      <c r="S551" s="18"/>
      <c r="T551" s="18"/>
      <c r="U551" s="18"/>
      <c r="V551" s="11"/>
    </row>
    <row r="552" spans="1:22" ht="12.75" customHeight="1" x14ac:dyDescent="0.2">
      <c r="A552" s="34"/>
      <c r="B552" s="13" t="s">
        <v>57</v>
      </c>
      <c r="C552" s="19">
        <v>0</v>
      </c>
      <c r="D552" s="20">
        <f>E552-C552</f>
        <v>0</v>
      </c>
      <c r="E552" s="19">
        <v>0</v>
      </c>
      <c r="F552" s="20">
        <f>G552-E552</f>
        <v>0</v>
      </c>
      <c r="G552" s="19">
        <v>0</v>
      </c>
      <c r="J552" s="10"/>
      <c r="K552" s="10"/>
      <c r="L552" s="10"/>
      <c r="M552" s="10"/>
      <c r="N552" s="10"/>
      <c r="P552" s="18"/>
      <c r="Q552" s="18"/>
      <c r="R552" s="18"/>
      <c r="S552" s="18"/>
      <c r="T552" s="18"/>
      <c r="U552" s="18"/>
      <c r="V552" s="11"/>
    </row>
    <row r="553" spans="1:22" ht="12.75" customHeight="1" x14ac:dyDescent="0.2">
      <c r="A553" s="34"/>
      <c r="C553" s="18"/>
      <c r="D553" s="18"/>
      <c r="E553" s="18"/>
      <c r="F553" s="18"/>
      <c r="G553" s="18"/>
      <c r="J553" s="10"/>
      <c r="K553" s="10"/>
      <c r="L553" s="10"/>
      <c r="M553" s="10"/>
      <c r="N553" s="10"/>
      <c r="P553" s="18"/>
      <c r="Q553" s="18"/>
      <c r="R553" s="18"/>
      <c r="S553" s="18"/>
      <c r="T553" s="18"/>
      <c r="U553" s="18"/>
      <c r="V553" s="11"/>
    </row>
    <row r="554" spans="1:22" ht="12.75" customHeight="1" x14ac:dyDescent="0.2">
      <c r="A554" s="34"/>
      <c r="C554" s="19">
        <v>0</v>
      </c>
      <c r="D554" s="20">
        <f>E554-C554</f>
        <v>2</v>
      </c>
      <c r="E554" s="19">
        <v>2</v>
      </c>
      <c r="F554" s="20">
        <f>G554-E554</f>
        <v>0</v>
      </c>
      <c r="G554" s="19">
        <v>2</v>
      </c>
      <c r="J554" s="10"/>
      <c r="K554" s="10"/>
      <c r="L554" s="10"/>
      <c r="M554" s="10"/>
      <c r="N554" s="10"/>
      <c r="P554" s="18"/>
      <c r="Q554" s="18"/>
      <c r="R554" s="18"/>
      <c r="S554" s="18"/>
      <c r="T554" s="18"/>
      <c r="U554" s="18"/>
      <c r="V554" s="11"/>
    </row>
    <row r="555" spans="1:22" ht="12.75" customHeight="1" x14ac:dyDescent="0.2">
      <c r="A555" s="34"/>
      <c r="B555" s="13" t="s">
        <v>59</v>
      </c>
      <c r="C555" s="20">
        <f>C547+C554</f>
        <v>1</v>
      </c>
      <c r="D555" s="20">
        <f>E555-C555</f>
        <v>12</v>
      </c>
      <c r="E555" s="20">
        <f>E547+E554</f>
        <v>13</v>
      </c>
      <c r="F555" s="20">
        <f>G555-E555</f>
        <v>14</v>
      </c>
      <c r="G555" s="20">
        <f>G547+G554</f>
        <v>27</v>
      </c>
      <c r="J555" s="10"/>
      <c r="K555" s="10"/>
      <c r="L555" s="10"/>
      <c r="M555" s="10"/>
      <c r="N555" s="10"/>
      <c r="P555" s="18"/>
      <c r="Q555" s="18"/>
      <c r="R555" s="18"/>
      <c r="S555" s="18"/>
      <c r="T555" s="18"/>
      <c r="U555" s="18"/>
      <c r="V555" s="11"/>
    </row>
    <row r="556" spans="1:22" ht="12.75" customHeight="1" x14ac:dyDescent="0.2">
      <c r="A556" s="34"/>
      <c r="C556" s="21"/>
      <c r="D556" s="18"/>
      <c r="E556" s="21"/>
      <c r="F556" s="18"/>
      <c r="G556" s="21"/>
      <c r="J556" s="10"/>
      <c r="K556" s="10"/>
      <c r="L556" s="10"/>
      <c r="M556" s="10"/>
      <c r="N556" s="10"/>
      <c r="P556" s="18"/>
      <c r="Q556" s="18"/>
      <c r="R556" s="18"/>
      <c r="S556" s="18"/>
      <c r="T556" s="18"/>
      <c r="U556" s="18"/>
      <c r="V556" s="11"/>
    </row>
    <row r="557" spans="1:22" ht="12.75" customHeight="1" x14ac:dyDescent="0.2">
      <c r="B557" s="13" t="s">
        <v>63</v>
      </c>
      <c r="C557" s="21"/>
      <c r="D557" s="18"/>
      <c r="E557" s="21"/>
      <c r="F557" s="18"/>
      <c r="G557" s="21"/>
      <c r="J557" s="10"/>
      <c r="K557" s="10"/>
      <c r="L557" s="10"/>
      <c r="M557" s="10"/>
      <c r="N557" s="10"/>
      <c r="P557" s="18"/>
      <c r="Q557" s="18"/>
      <c r="R557" s="18"/>
      <c r="S557" s="18"/>
      <c r="T557" s="18"/>
      <c r="U557" s="18"/>
      <c r="V557" s="11"/>
    </row>
    <row r="558" spans="1:22" ht="12.75" customHeight="1" x14ac:dyDescent="0.2">
      <c r="A558" s="34"/>
      <c r="B558" s="13" t="s">
        <v>56</v>
      </c>
      <c r="C558" s="19">
        <v>0</v>
      </c>
      <c r="D558" s="18"/>
      <c r="E558" s="19">
        <v>14</v>
      </c>
      <c r="F558" s="18"/>
      <c r="G558" s="19">
        <v>5</v>
      </c>
      <c r="J558" s="10"/>
      <c r="K558" s="10"/>
      <c r="L558" s="10"/>
      <c r="M558" s="10"/>
      <c r="N558" s="10"/>
      <c r="P558" s="18"/>
      <c r="Q558" s="18"/>
      <c r="R558" s="18"/>
      <c r="S558" s="18"/>
      <c r="T558" s="18"/>
      <c r="U558" s="18"/>
      <c r="V558" s="11"/>
    </row>
    <row r="559" spans="1:22" ht="12.75" customHeight="1" x14ac:dyDescent="0.2">
      <c r="A559" s="34"/>
      <c r="B559" s="13" t="s">
        <v>16</v>
      </c>
      <c r="C559" s="19">
        <v>0</v>
      </c>
      <c r="D559" s="18"/>
      <c r="E559" s="19">
        <v>0</v>
      </c>
      <c r="F559" s="18"/>
      <c r="G559" s="19">
        <v>0</v>
      </c>
      <c r="J559" s="10"/>
      <c r="K559" s="10"/>
      <c r="L559" s="10"/>
      <c r="M559" s="10"/>
      <c r="N559" s="10"/>
      <c r="P559" s="18"/>
      <c r="Q559" s="18"/>
      <c r="R559" s="18"/>
      <c r="S559" s="18"/>
      <c r="T559" s="18"/>
      <c r="U559" s="18"/>
      <c r="V559" s="11"/>
    </row>
    <row r="560" spans="1:22" ht="12.75" customHeight="1" x14ac:dyDescent="0.2">
      <c r="D560" s="10"/>
      <c r="G560" s="9"/>
      <c r="J560" s="10"/>
      <c r="K560" s="10"/>
      <c r="L560" s="10"/>
      <c r="M560" s="10"/>
      <c r="N560" s="10"/>
      <c r="P560" s="18"/>
      <c r="Q560" s="18"/>
      <c r="R560" s="18"/>
      <c r="S560" s="18"/>
      <c r="T560" s="18"/>
      <c r="U560" s="18"/>
      <c r="V560" s="11"/>
    </row>
    <row r="561" spans="1:22" ht="12.75" customHeight="1" x14ac:dyDescent="0.2">
      <c r="B561" s="13" t="s">
        <v>331</v>
      </c>
      <c r="C561" s="19">
        <v>92</v>
      </c>
      <c r="D561" s="20">
        <f>E561-C561</f>
        <v>0</v>
      </c>
      <c r="E561" s="19">
        <v>92</v>
      </c>
      <c r="F561" s="20">
        <f>G561-E561</f>
        <v>0</v>
      </c>
      <c r="G561" s="19">
        <v>92</v>
      </c>
      <c r="J561" s="10"/>
      <c r="K561" s="10"/>
      <c r="L561" s="10"/>
      <c r="M561" s="10"/>
      <c r="N561" s="10"/>
      <c r="P561" s="18"/>
      <c r="Q561" s="18"/>
      <c r="R561" s="18"/>
      <c r="S561" s="18"/>
      <c r="T561" s="18"/>
      <c r="U561" s="18"/>
      <c r="V561" s="11"/>
    </row>
    <row r="562" spans="1:22" ht="12.75" customHeight="1" x14ac:dyDescent="0.2">
      <c r="P562" s="18"/>
      <c r="Q562" s="18"/>
      <c r="R562" s="18"/>
      <c r="S562" s="18"/>
      <c r="T562" s="18"/>
      <c r="U562" s="18"/>
      <c r="V562" s="11"/>
    </row>
    <row r="563" spans="1:22" ht="12.75" customHeight="1" x14ac:dyDescent="0.2">
      <c r="P563" s="18"/>
      <c r="Q563" s="18"/>
      <c r="R563" s="18"/>
      <c r="S563" s="18"/>
      <c r="T563" s="18"/>
      <c r="U563" s="18"/>
      <c r="V563" s="11"/>
    </row>
    <row r="564" spans="1:22" ht="12.75" customHeight="1" x14ac:dyDescent="0.2">
      <c r="H564" s="42" t="s">
        <v>495</v>
      </c>
      <c r="P564" s="18"/>
      <c r="Q564" s="18"/>
      <c r="R564" s="18"/>
      <c r="S564" s="18"/>
      <c r="T564" s="18"/>
      <c r="U564" s="18"/>
      <c r="V564" s="11"/>
    </row>
    <row r="565" spans="1:22" ht="12.75" customHeight="1" x14ac:dyDescent="0.2">
      <c r="C565" s="11"/>
      <c r="E565" s="42" t="s">
        <v>493</v>
      </c>
      <c r="F565" s="42" t="s">
        <v>13</v>
      </c>
      <c r="G565" s="42" t="s">
        <v>15</v>
      </c>
      <c r="H565" s="42" t="s">
        <v>496</v>
      </c>
      <c r="I565" s="12"/>
      <c r="J565" s="12"/>
      <c r="K565" s="11"/>
      <c r="L565" s="42" t="s">
        <v>494</v>
      </c>
      <c r="P565" s="18"/>
      <c r="Q565" s="18"/>
      <c r="R565" s="18"/>
      <c r="S565" s="18"/>
      <c r="T565" s="18"/>
      <c r="U565" s="18"/>
      <c r="V565" s="11"/>
    </row>
    <row r="566" spans="1:22" ht="12.75" customHeight="1" x14ac:dyDescent="0.2">
      <c r="A566" s="103">
        <v>1</v>
      </c>
      <c r="B566" s="13" t="s">
        <v>482</v>
      </c>
      <c r="C566" s="59">
        <f t="shared" ref="C566:D573" ca="1" si="627">E566/$L566</f>
        <v>13.853341454521829</v>
      </c>
      <c r="D566" s="59">
        <f t="shared" ca="1" si="627"/>
        <v>4.6822146311407113</v>
      </c>
      <c r="E566" s="20">
        <f>I418</f>
        <v>1290</v>
      </c>
      <c r="F566" s="20">
        <f>I419</f>
        <v>436</v>
      </c>
      <c r="G566" s="20">
        <f>I420</f>
        <v>22</v>
      </c>
      <c r="H566" s="20">
        <f>I423</f>
        <v>41</v>
      </c>
      <c r="I566" s="99">
        <v>45283</v>
      </c>
      <c r="J566" s="100">
        <v>0.70833333333333337</v>
      </c>
      <c r="K566" s="105">
        <f>I566+J566+1/24</f>
        <v>45283.75</v>
      </c>
      <c r="L566" s="55">
        <f t="shared" ref="L566:L573" ca="1" si="628">NOW()-K566</f>
        <v>93.118328472221037</v>
      </c>
      <c r="M566" s="16">
        <f t="shared" ref="M566:M573" si="629">F566/E566</f>
        <v>0.33798449612403103</v>
      </c>
      <c r="N566" s="108">
        <f>H566/E566</f>
        <v>3.1782945736434108E-2</v>
      </c>
      <c r="P566" s="18"/>
      <c r="Q566" s="18"/>
      <c r="R566" s="18"/>
      <c r="S566" s="18"/>
      <c r="T566" s="18"/>
      <c r="U566" s="18"/>
      <c r="V566" s="11"/>
    </row>
    <row r="567" spans="1:22" ht="12.75" customHeight="1" x14ac:dyDescent="0.2">
      <c r="A567" s="103">
        <v>2</v>
      </c>
      <c r="B567" s="13" t="s">
        <v>487</v>
      </c>
      <c r="C567" s="59">
        <f t="shared" ca="1" si="627"/>
        <v>5.7138143212939063</v>
      </c>
      <c r="D567" s="59">
        <f t="shared" ca="1" si="627"/>
        <v>1.9810670092077414</v>
      </c>
      <c r="E567" s="19">
        <v>548</v>
      </c>
      <c r="F567" s="19">
        <v>190</v>
      </c>
      <c r="G567" s="19">
        <v>7</v>
      </c>
      <c r="H567" s="19">
        <v>0</v>
      </c>
      <c r="I567" s="99">
        <v>45280</v>
      </c>
      <c r="J567" s="100">
        <v>0.91875000000000007</v>
      </c>
      <c r="K567" s="105">
        <f t="shared" ref="K567:K579" si="630">I567+J567+1/24</f>
        <v>45280.960416666661</v>
      </c>
      <c r="L567" s="55">
        <f t="shared" ca="1" si="628"/>
        <v>95.907911805559706</v>
      </c>
      <c r="M567" s="101">
        <f t="shared" si="629"/>
        <v>0.34671532846715331</v>
      </c>
      <c r="P567" s="18"/>
      <c r="Q567" s="18"/>
      <c r="R567" s="18"/>
      <c r="S567" s="18"/>
      <c r="T567" s="18"/>
      <c r="U567" s="18"/>
      <c r="V567" s="11"/>
    </row>
    <row r="568" spans="1:22" ht="12.75" customHeight="1" x14ac:dyDescent="0.2">
      <c r="A568" s="103">
        <v>3</v>
      </c>
      <c r="B568" s="13" t="s">
        <v>486</v>
      </c>
      <c r="C568" s="59">
        <f t="shared" ca="1" si="627"/>
        <v>11.358948165968261</v>
      </c>
      <c r="D568" s="59">
        <f t="shared" ca="1" si="627"/>
        <v>4.5127404930860333</v>
      </c>
      <c r="E568" s="19">
        <v>1105</v>
      </c>
      <c r="F568" s="19">
        <v>439</v>
      </c>
      <c r="G568" s="19">
        <v>28</v>
      </c>
      <c r="H568" s="19">
        <v>51</v>
      </c>
      <c r="I568" s="99">
        <v>45279</v>
      </c>
      <c r="J568" s="100">
        <v>0.54652777777777783</v>
      </c>
      <c r="K568" s="105">
        <f t="shared" si="630"/>
        <v>45279.588194444441</v>
      </c>
      <c r="L568" s="55">
        <f t="shared" ca="1" si="628"/>
        <v>97.28013402778015</v>
      </c>
      <c r="M568" s="101">
        <f t="shared" si="629"/>
        <v>0.39728506787330314</v>
      </c>
      <c r="N568" s="108">
        <f>H568/E568</f>
        <v>4.6153846153846156E-2</v>
      </c>
      <c r="P568" s="18"/>
      <c r="Q568" s="18"/>
      <c r="R568" s="18"/>
      <c r="S568" s="18"/>
      <c r="T568" s="18"/>
      <c r="U568" s="18"/>
      <c r="V568" s="11"/>
    </row>
    <row r="569" spans="1:22" ht="12.75" customHeight="1" x14ac:dyDescent="0.2">
      <c r="A569" s="103">
        <v>4</v>
      </c>
      <c r="B569" s="13" t="s">
        <v>501</v>
      </c>
      <c r="C569" s="59">
        <f t="shared" ca="1" si="627"/>
        <v>2.7654417311241208</v>
      </c>
      <c r="D569" s="59">
        <f t="shared" ca="1" si="627"/>
        <v>0.73457045982984459</v>
      </c>
      <c r="E569" s="19">
        <v>256</v>
      </c>
      <c r="F569" s="19">
        <v>68</v>
      </c>
      <c r="G569" s="19">
        <v>5</v>
      </c>
      <c r="H569" s="19">
        <v>0</v>
      </c>
      <c r="I569" s="99">
        <v>45284</v>
      </c>
      <c r="J569" s="100">
        <v>0.25555555555555559</v>
      </c>
      <c r="K569" s="105">
        <f t="shared" si="630"/>
        <v>45284.297222222223</v>
      </c>
      <c r="L569" s="55">
        <f t="shared" ca="1" si="628"/>
        <v>92.571106134259026</v>
      </c>
      <c r="M569" s="101">
        <f t="shared" si="629"/>
        <v>0.265625</v>
      </c>
      <c r="P569" s="18"/>
      <c r="Q569" s="18"/>
      <c r="R569" s="18"/>
      <c r="S569" s="18"/>
      <c r="T569" s="18"/>
      <c r="U569" s="18"/>
      <c r="V569" s="11"/>
    </row>
    <row r="570" spans="1:22" ht="12.75" customHeight="1" x14ac:dyDescent="0.2">
      <c r="A570" s="103">
        <v>5</v>
      </c>
      <c r="B570" s="13" t="s">
        <v>502</v>
      </c>
      <c r="C570" s="59">
        <f t="shared" ca="1" si="627"/>
        <v>2.3867452331470917</v>
      </c>
      <c r="D570" s="59">
        <f t="shared" ca="1" si="627"/>
        <v>0.41039058307506554</v>
      </c>
      <c r="E570" s="19">
        <v>221</v>
      </c>
      <c r="F570" s="19">
        <v>38</v>
      </c>
      <c r="G570" s="19">
        <v>2</v>
      </c>
      <c r="H570" s="19">
        <v>0</v>
      </c>
      <c r="I570" s="99">
        <v>45284</v>
      </c>
      <c r="J570" s="100">
        <v>0.23194444444444443</v>
      </c>
      <c r="K570" s="105">
        <f t="shared" si="630"/>
        <v>45284.273611111108</v>
      </c>
      <c r="L570" s="55">
        <f t="shared" ca="1" si="628"/>
        <v>92.594717245374341</v>
      </c>
      <c r="M570" s="101">
        <f t="shared" si="629"/>
        <v>0.17194570135746606</v>
      </c>
      <c r="P570" s="18"/>
      <c r="Q570" s="18"/>
      <c r="R570" s="18"/>
      <c r="S570" s="18"/>
      <c r="T570" s="18"/>
      <c r="U570" s="18"/>
      <c r="V570" s="11"/>
    </row>
    <row r="571" spans="1:22" ht="12.75" customHeight="1" x14ac:dyDescent="0.2">
      <c r="A571" s="103">
        <v>6</v>
      </c>
      <c r="B571" s="13" t="s">
        <v>485</v>
      </c>
      <c r="C571" s="59">
        <f t="shared" ca="1" si="627"/>
        <v>6.0225676252246911</v>
      </c>
      <c r="D571" s="59">
        <f t="shared" ca="1" si="627"/>
        <v>1.7029329147187058</v>
      </c>
      <c r="E571" s="104">
        <v>580</v>
      </c>
      <c r="F571" s="104">
        <v>164</v>
      </c>
      <c r="G571" s="104">
        <v>15</v>
      </c>
      <c r="H571" s="104">
        <v>0</v>
      </c>
      <c r="I571" s="99">
        <v>45280</v>
      </c>
      <c r="J571" s="100">
        <v>0.52222222222222225</v>
      </c>
      <c r="K571" s="105">
        <f>I571+J571+1/24</f>
        <v>45280.563888888886</v>
      </c>
      <c r="L571" s="55">
        <f t="shared" ca="1" si="628"/>
        <v>96.304439583334897</v>
      </c>
      <c r="M571" s="101">
        <f t="shared" si="629"/>
        <v>0.28275862068965518</v>
      </c>
      <c r="P571" s="18"/>
      <c r="Q571" s="18"/>
      <c r="R571" s="18"/>
      <c r="S571" s="18"/>
      <c r="T571" s="18"/>
      <c r="U571" s="18"/>
      <c r="V571" s="11"/>
    </row>
    <row r="572" spans="1:22" ht="12.75" customHeight="1" x14ac:dyDescent="0.2">
      <c r="A572" s="103">
        <v>7</v>
      </c>
      <c r="B572" s="13" t="s">
        <v>503</v>
      </c>
      <c r="C572" s="59">
        <f t="shared" ca="1" si="627"/>
        <v>1.7202286054057874</v>
      </c>
      <c r="D572" s="59">
        <f t="shared" ca="1" si="627"/>
        <v>0.46018854412129345</v>
      </c>
      <c r="E572" s="104">
        <v>157</v>
      </c>
      <c r="F572" s="104">
        <v>42</v>
      </c>
      <c r="G572" s="104">
        <v>3</v>
      </c>
      <c r="H572" s="104">
        <v>0</v>
      </c>
      <c r="I572" s="99">
        <v>45285</v>
      </c>
      <c r="J572" s="100">
        <v>0.55972222222222223</v>
      </c>
      <c r="K572" s="105">
        <f>I572+J572+1/24</f>
        <v>45285.601388888885</v>
      </c>
      <c r="L572" s="55">
        <f t="shared" ca="1" si="628"/>
        <v>91.266939467597695</v>
      </c>
      <c r="M572" s="101">
        <f t="shared" si="629"/>
        <v>0.26751592356687898</v>
      </c>
      <c r="P572" s="18"/>
      <c r="Q572" s="18"/>
      <c r="R572" s="18"/>
      <c r="S572" s="18"/>
      <c r="T572" s="18"/>
      <c r="U572" s="18"/>
      <c r="V572" s="11"/>
    </row>
    <row r="573" spans="1:22" ht="12.75" customHeight="1" x14ac:dyDescent="0.2">
      <c r="A573" s="103">
        <v>8</v>
      </c>
      <c r="B573" s="13" t="s">
        <v>484</v>
      </c>
      <c r="C573" s="59">
        <f t="shared" ca="1" si="627"/>
        <v>26.963880892667486</v>
      </c>
      <c r="D573" s="59">
        <f t="shared" ca="1" si="627"/>
        <v>4.4285582653130628</v>
      </c>
      <c r="E573" s="19">
        <v>2679</v>
      </c>
      <c r="F573" s="19">
        <v>440</v>
      </c>
      <c r="G573" s="19">
        <v>21</v>
      </c>
      <c r="H573" s="19">
        <v>68</v>
      </c>
      <c r="I573" s="99">
        <v>45277</v>
      </c>
      <c r="J573" s="100">
        <v>0.47152777777777777</v>
      </c>
      <c r="K573" s="105">
        <f>I573+J573+1/24</f>
        <v>45277.513194444444</v>
      </c>
      <c r="L573" s="55">
        <f t="shared" ca="1" si="628"/>
        <v>99.35513402777724</v>
      </c>
      <c r="M573" s="101">
        <f t="shared" si="629"/>
        <v>0.16424038820455394</v>
      </c>
      <c r="N573" s="108">
        <f>H573/E573</f>
        <v>2.5382605449794701E-2</v>
      </c>
      <c r="P573" s="18"/>
      <c r="Q573" s="18"/>
      <c r="R573" s="18"/>
      <c r="S573" s="18"/>
      <c r="T573" s="18"/>
      <c r="U573" s="18"/>
      <c r="V573" s="11"/>
    </row>
    <row r="574" spans="1:22" ht="12.75" customHeight="1" x14ac:dyDescent="0.2">
      <c r="E574" s="106"/>
      <c r="F574" s="107"/>
      <c r="G574" s="107"/>
      <c r="H574" s="107"/>
    </row>
    <row r="575" spans="1:22" ht="12.75" customHeight="1" x14ac:dyDescent="0.2">
      <c r="A575" s="103">
        <v>9</v>
      </c>
      <c r="B575" s="13" t="s">
        <v>491</v>
      </c>
      <c r="C575" s="20">
        <f t="shared" ref="C575:D579" ca="1" si="631">E575/$L575</f>
        <v>1.4553033992046827</v>
      </c>
      <c r="D575" s="20">
        <f t="shared" ca="1" si="631"/>
        <v>0.3773008812752881</v>
      </c>
      <c r="E575" s="19">
        <v>135</v>
      </c>
      <c r="F575" s="19">
        <v>35</v>
      </c>
      <c r="G575" s="19">
        <v>4</v>
      </c>
      <c r="H575" s="19">
        <v>0</v>
      </c>
      <c r="I575" s="99">
        <v>45284</v>
      </c>
      <c r="J575" s="100">
        <v>6.25E-2</v>
      </c>
      <c r="K575" s="105">
        <f>I575+J575+1/24</f>
        <v>45284.104166666664</v>
      </c>
      <c r="L575" s="55">
        <f ca="1">NOW()-K575</f>
        <v>92.764161805556796</v>
      </c>
      <c r="M575" s="16">
        <f>F575/E575</f>
        <v>0.25925925925925924</v>
      </c>
      <c r="P575" s="18"/>
      <c r="Q575" s="18"/>
      <c r="R575" s="18"/>
      <c r="S575" s="18"/>
      <c r="T575" s="18"/>
      <c r="U575" s="18"/>
      <c r="V575" s="11"/>
    </row>
    <row r="576" spans="1:22" ht="12.75" customHeight="1" x14ac:dyDescent="0.2">
      <c r="A576" s="103">
        <v>9</v>
      </c>
      <c r="B576" s="13" t="s">
        <v>489</v>
      </c>
      <c r="C576" s="20">
        <f t="shared" ca="1" si="631"/>
        <v>5.3234789970090075</v>
      </c>
      <c r="D576" s="20">
        <f t="shared" ca="1" si="631"/>
        <v>1.3882994007209233</v>
      </c>
      <c r="E576" s="104">
        <v>533</v>
      </c>
      <c r="F576" s="104">
        <v>139</v>
      </c>
      <c r="G576" s="104">
        <v>8</v>
      </c>
      <c r="H576" s="104">
        <v>0</v>
      </c>
      <c r="I576" s="99">
        <v>45276</v>
      </c>
      <c r="J576" s="100">
        <v>0.70416666666666661</v>
      </c>
      <c r="K576" s="105">
        <f>I576+J576+1/24</f>
        <v>45276.745833333334</v>
      </c>
      <c r="L576" s="55">
        <f ca="1">NOW()-K576</f>
        <v>100.12249513888673</v>
      </c>
      <c r="M576" s="16">
        <f>F576/E576</f>
        <v>0.2607879924953096</v>
      </c>
      <c r="P576" s="18"/>
      <c r="Q576" s="18"/>
      <c r="R576" s="18"/>
      <c r="S576" s="18"/>
      <c r="T576" s="18"/>
      <c r="U576" s="18"/>
      <c r="V576" s="11"/>
    </row>
    <row r="577" spans="1:22" ht="12.75" customHeight="1" x14ac:dyDescent="0.2">
      <c r="A577" s="103">
        <v>10</v>
      </c>
      <c r="B577" s="13" t="s">
        <v>488</v>
      </c>
      <c r="C577" s="20">
        <f t="shared" ca="1" si="631"/>
        <v>5.6637111359249923</v>
      </c>
      <c r="D577" s="20">
        <f t="shared" ca="1" si="631"/>
        <v>0.50478708876336831</v>
      </c>
      <c r="E577" s="104">
        <v>561</v>
      </c>
      <c r="F577" s="104">
        <v>50</v>
      </c>
      <c r="G577" s="104">
        <v>7</v>
      </c>
      <c r="H577" s="104">
        <v>0</v>
      </c>
      <c r="I577" s="99">
        <v>45277</v>
      </c>
      <c r="J577" s="100">
        <v>0.77500000000000002</v>
      </c>
      <c r="K577" s="105">
        <f>I577+J577+1/24</f>
        <v>45277.816666666666</v>
      </c>
      <c r="L577" s="55">
        <f ca="1">NOW()-K577</f>
        <v>99.051661805555341</v>
      </c>
      <c r="M577" s="16">
        <f>F577/E577</f>
        <v>8.9126559714795009E-2</v>
      </c>
      <c r="P577" s="18"/>
      <c r="Q577" s="18"/>
      <c r="R577" s="18"/>
      <c r="S577" s="18"/>
      <c r="T577" s="18"/>
      <c r="U577" s="18"/>
      <c r="V577" s="11"/>
    </row>
    <row r="578" spans="1:22" ht="12.75" customHeight="1" x14ac:dyDescent="0.2">
      <c r="A578" s="103">
        <v>11</v>
      </c>
      <c r="B578" s="13" t="s">
        <v>490</v>
      </c>
      <c r="C578" s="20">
        <f t="shared" ca="1" si="631"/>
        <v>1.7613214686153</v>
      </c>
      <c r="D578" s="20">
        <f t="shared" ca="1" si="631"/>
        <v>0.44284654068041829</v>
      </c>
      <c r="E578" s="104">
        <v>175</v>
      </c>
      <c r="F578" s="104">
        <v>44</v>
      </c>
      <c r="G578" s="104">
        <v>4</v>
      </c>
      <c r="H578" s="104">
        <v>0</v>
      </c>
      <c r="I578" s="99">
        <v>45277</v>
      </c>
      <c r="J578" s="100">
        <v>0.4694444444444445</v>
      </c>
      <c r="K578" s="105">
        <f>I578+J578+1/24</f>
        <v>45277.511111111111</v>
      </c>
      <c r="L578" s="55">
        <f ca="1">NOW()-K578</f>
        <v>99.357217361110088</v>
      </c>
      <c r="M578" s="16">
        <f>F578/E578</f>
        <v>0.25142857142857145</v>
      </c>
      <c r="P578" s="18"/>
      <c r="Q578" s="18"/>
      <c r="R578" s="18"/>
      <c r="S578" s="18"/>
      <c r="T578" s="18"/>
      <c r="U578" s="18"/>
      <c r="V578" s="11"/>
    </row>
    <row r="579" spans="1:22" ht="12.75" customHeight="1" x14ac:dyDescent="0.2">
      <c r="A579" s="103">
        <v>13</v>
      </c>
      <c r="B579" s="13" t="s">
        <v>492</v>
      </c>
      <c r="C579" s="20">
        <f t="shared" ca="1" si="631"/>
        <v>5.0953722830954931</v>
      </c>
      <c r="D579" s="20">
        <f t="shared" ca="1" si="631"/>
        <v>1.435877903651176</v>
      </c>
      <c r="E579" s="104">
        <v>511</v>
      </c>
      <c r="F579" s="104">
        <v>144</v>
      </c>
      <c r="G579" s="104">
        <v>5</v>
      </c>
      <c r="H579" s="104">
        <v>0</v>
      </c>
      <c r="I579" s="99">
        <v>45276</v>
      </c>
      <c r="J579" s="100">
        <v>0.5395833333333333</v>
      </c>
      <c r="K579" s="105">
        <f t="shared" si="630"/>
        <v>45276.581249999996</v>
      </c>
      <c r="L579" s="55">
        <f t="shared" ref="L579" ca="1" si="632">NOW()-K579</f>
        <v>100.2870784722254</v>
      </c>
      <c r="M579" s="16">
        <f>F579/E579</f>
        <v>0.28180039138943247</v>
      </c>
      <c r="P579" s="18"/>
      <c r="Q579" s="18"/>
      <c r="R579" s="18"/>
      <c r="S579" s="18"/>
      <c r="T579" s="18"/>
      <c r="U579" s="18"/>
      <c r="V579" s="11"/>
    </row>
    <row r="581" spans="1:22" ht="12.75" customHeight="1" x14ac:dyDescent="0.2">
      <c r="E581" s="59"/>
      <c r="F581" s="59"/>
      <c r="G581" s="59"/>
    </row>
    <row r="584" spans="1:22" ht="12.75" customHeight="1" x14ac:dyDescent="0.2">
      <c r="B584" s="13" t="s">
        <v>499</v>
      </c>
      <c r="C584" s="11"/>
      <c r="D584" s="14">
        <v>183</v>
      </c>
      <c r="E584" s="11"/>
      <c r="F584" s="12"/>
      <c r="G584" s="12"/>
    </row>
    <row r="585" spans="1:22" ht="12.75" customHeight="1" x14ac:dyDescent="0.2">
      <c r="B585" s="13" t="s">
        <v>504</v>
      </c>
      <c r="C585" s="11"/>
      <c r="D585" s="14">
        <v>175</v>
      </c>
      <c r="E585" s="11"/>
      <c r="F585" s="12"/>
      <c r="G585" s="12"/>
    </row>
    <row r="586" spans="1:22" ht="12.75" customHeight="1" x14ac:dyDescent="0.2">
      <c r="B586" s="13" t="s">
        <v>500</v>
      </c>
      <c r="C586" s="11"/>
      <c r="D586" s="14">
        <v>157</v>
      </c>
      <c r="E586" s="11" t="s">
        <v>507</v>
      </c>
      <c r="F586" s="12"/>
      <c r="G586" s="12"/>
    </row>
  </sheetData>
  <sortState ref="B68:E76">
    <sortCondition descending="1" ref="B68"/>
  </sortState>
  <conditionalFormatting sqref="A4:C4 AB4:XFD4 E4:X4">
    <cfRule type="expression" dxfId="1211" priority="1446" stopIfTrue="1">
      <formula>OR(ISBLANK(A4), ISNUMBER(A4), ISTEXT(A4))</formula>
    </cfRule>
  </conditionalFormatting>
  <conditionalFormatting sqref="A21:S22 Z21:XFD21 AB22:XFD22">
    <cfRule type="expression" dxfId="1210" priority="1447" stopIfTrue="1">
      <formula>OR(ISBLANK(A21), ISNUMBER(A21), ISTEXT(A21))</formula>
    </cfRule>
  </conditionalFormatting>
  <conditionalFormatting sqref="Z39:XFD39 A39:M40 AB40:XFD40">
    <cfRule type="expression" dxfId="1209" priority="1448" stopIfTrue="1">
      <formula>OR(ISBLANK(A39), ISNUMBER(A39), ISTEXT(A39))</formula>
    </cfRule>
  </conditionalFormatting>
  <conditionalFormatting sqref="A3:C3 E3:XFD3">
    <cfRule type="expression" dxfId="1208" priority="1449" stopIfTrue="1">
      <formula>OR(ISBLANK(A3), ISNUMBER(A3), ISTEXT(A3))</formula>
    </cfRule>
  </conditionalFormatting>
  <conditionalFormatting sqref="Z57:XFD57 A57:G58 AB58:XFD58">
    <cfRule type="expression" dxfId="1207" priority="1443" stopIfTrue="1">
      <formula>OR(ISBLANK(A57), ISNUMBER(A57), ISTEXT(A57))</formula>
    </cfRule>
  </conditionalFormatting>
  <conditionalFormatting sqref="T21:U22">
    <cfRule type="expression" dxfId="1206" priority="1442" stopIfTrue="1">
      <formula>OR(ISBLANK(T21), ISNUMBER(T21), ISTEXT(T21))</formula>
    </cfRule>
  </conditionalFormatting>
  <conditionalFormatting sqref="N39:O40">
    <cfRule type="expression" dxfId="1205" priority="1441" stopIfTrue="1">
      <formula>OR(ISBLANK(N39), ISNUMBER(N39), ISTEXT(N39))</formula>
    </cfRule>
  </conditionalFormatting>
  <conditionalFormatting sqref="H57:I58">
    <cfRule type="expression" dxfId="1204" priority="1440" stopIfTrue="1">
      <formula>OR(ISBLANK(H57), ISNUMBER(H57), ISTEXT(H57))</formula>
    </cfRule>
  </conditionalFormatting>
  <conditionalFormatting sqref="P39:Q40">
    <cfRule type="expression" dxfId="1203" priority="1439" stopIfTrue="1">
      <formula>OR(ISBLANK(P39), ISNUMBER(P39), ISTEXT(P39))</formula>
    </cfRule>
  </conditionalFormatting>
  <conditionalFormatting sqref="V21:W22">
    <cfRule type="expression" dxfId="1202" priority="1438" stopIfTrue="1">
      <formula>OR(ISBLANK(V21), ISNUMBER(V21), ISTEXT(V21))</formula>
    </cfRule>
  </conditionalFormatting>
  <conditionalFormatting sqref="J57:K58">
    <cfRule type="expression" dxfId="1201" priority="1437" stopIfTrue="1">
      <formula>OR(ISBLANK(J57), ISNUMBER(J57), ISTEXT(J57))</formula>
    </cfRule>
  </conditionalFormatting>
  <conditionalFormatting sqref="L57:M58">
    <cfRule type="expression" dxfId="1200" priority="1436" stopIfTrue="1">
      <formula>OR(ISBLANK(L57), ISNUMBER(L57), ISTEXT(L57))</formula>
    </cfRule>
  </conditionalFormatting>
  <conditionalFormatting sqref="N57:O58">
    <cfRule type="expression" dxfId="1199" priority="1435" stopIfTrue="1">
      <formula>OR(ISBLANK(N57), ISNUMBER(N57), ISTEXT(N57))</formula>
    </cfRule>
  </conditionalFormatting>
  <conditionalFormatting sqref="P57:Q58">
    <cfRule type="expression" dxfId="1198" priority="1434" stopIfTrue="1">
      <formula>OR(ISBLANK(P57), ISNUMBER(P57), ISTEXT(P57))</formula>
    </cfRule>
  </conditionalFormatting>
  <conditionalFormatting sqref="R57:S58">
    <cfRule type="expression" dxfId="1197" priority="1433" stopIfTrue="1">
      <formula>OR(ISBLANK(R57), ISNUMBER(R57), ISTEXT(R57))</formula>
    </cfRule>
  </conditionalFormatting>
  <conditionalFormatting sqref="T57:U58">
    <cfRule type="expression" dxfId="1196" priority="1429" stopIfTrue="1">
      <formula>OR(ISBLANK(T57), ISNUMBER(T57), ISTEXT(T57))</formula>
    </cfRule>
  </conditionalFormatting>
  <conditionalFormatting sqref="V57:W58">
    <cfRule type="expression" dxfId="1195" priority="1428" stopIfTrue="1">
      <formula>OR(ISBLANK(V57), ISNUMBER(V57), ISTEXT(V57))</formula>
    </cfRule>
  </conditionalFormatting>
  <conditionalFormatting sqref="X21:Y21 X22">
    <cfRule type="expression" dxfId="1194" priority="1427" stopIfTrue="1">
      <formula>OR(ISBLANK(X21), ISNUMBER(X21), ISTEXT(X21))</formula>
    </cfRule>
  </conditionalFormatting>
  <conditionalFormatting sqref="Y4">
    <cfRule type="expression" dxfId="1193" priority="1424" stopIfTrue="1">
      <formula>OR(ISBLANK(Y4), ISNUMBER(Y4), ISTEXT(Y4))</formula>
    </cfRule>
  </conditionalFormatting>
  <conditionalFormatting sqref="R39:S40">
    <cfRule type="expression" dxfId="1192" priority="1417" stopIfTrue="1">
      <formula>OR(ISBLANK(R39), ISNUMBER(R39), ISTEXT(R39))</formula>
    </cfRule>
  </conditionalFormatting>
  <conditionalFormatting sqref="T39:U40">
    <cfRule type="expression" dxfId="1191" priority="1416" stopIfTrue="1">
      <formula>OR(ISBLANK(T39), ISNUMBER(T39), ISTEXT(T39))</formula>
    </cfRule>
  </conditionalFormatting>
  <conditionalFormatting sqref="V39:W40">
    <cfRule type="expression" dxfId="1190" priority="1415" stopIfTrue="1">
      <formula>OR(ISBLANK(V39), ISNUMBER(V39), ISTEXT(V39))</formula>
    </cfRule>
  </conditionalFormatting>
  <conditionalFormatting sqref="X39:Y39 X40">
    <cfRule type="expression" dxfId="1189" priority="1414" stopIfTrue="1">
      <formula>OR(ISBLANK(X39), ISNUMBER(X39), ISTEXT(X39))</formula>
    </cfRule>
  </conditionalFormatting>
  <conditionalFormatting sqref="X57:Y57 X58">
    <cfRule type="expression" dxfId="1188" priority="1413" stopIfTrue="1">
      <formula>OR(ISBLANK(X57), ISNUMBER(X57), ISTEXT(X57))</formula>
    </cfRule>
  </conditionalFormatting>
  <conditionalFormatting sqref="AB75:XFD76 A75:G76">
    <cfRule type="expression" dxfId="1187" priority="1412" stopIfTrue="1">
      <formula>OR(ISBLANK(A75), ISNUMBER(A75), ISTEXT(A75))</formula>
    </cfRule>
  </conditionalFormatting>
  <conditionalFormatting sqref="H75:I76">
    <cfRule type="expression" dxfId="1186" priority="1411" stopIfTrue="1">
      <formula>OR(ISBLANK(H75), ISNUMBER(H75), ISTEXT(H75))</formula>
    </cfRule>
  </conditionalFormatting>
  <conditionalFormatting sqref="J75:K76">
    <cfRule type="expression" dxfId="1185" priority="1410" stopIfTrue="1">
      <formula>OR(ISBLANK(J75), ISNUMBER(J75), ISTEXT(J75))</formula>
    </cfRule>
  </conditionalFormatting>
  <conditionalFormatting sqref="L75:M76">
    <cfRule type="expression" dxfId="1184" priority="1409" stopIfTrue="1">
      <formula>OR(ISBLANK(L75), ISNUMBER(L75), ISTEXT(L75))</formula>
    </cfRule>
  </conditionalFormatting>
  <conditionalFormatting sqref="N75:O76">
    <cfRule type="expression" dxfId="1183" priority="1408" stopIfTrue="1">
      <formula>OR(ISBLANK(N75), ISNUMBER(N75), ISTEXT(N75))</formula>
    </cfRule>
  </conditionalFormatting>
  <conditionalFormatting sqref="P75:Q76">
    <cfRule type="expression" dxfId="1182" priority="1407" stopIfTrue="1">
      <formula>OR(ISBLANK(P75), ISNUMBER(P75), ISTEXT(P75))</formula>
    </cfRule>
  </conditionalFormatting>
  <conditionalFormatting sqref="R75:S76">
    <cfRule type="expression" dxfId="1181" priority="1406" stopIfTrue="1">
      <formula>OR(ISBLANK(R75), ISNUMBER(R75), ISTEXT(R75))</formula>
    </cfRule>
  </conditionalFormatting>
  <conditionalFormatting sqref="T75:U76">
    <cfRule type="expression" dxfId="1180" priority="1405" stopIfTrue="1">
      <formula>OR(ISBLANK(T75), ISNUMBER(T75), ISTEXT(T75))</formula>
    </cfRule>
  </conditionalFormatting>
  <conditionalFormatting sqref="V75:W76">
    <cfRule type="expression" dxfId="1179" priority="1404" stopIfTrue="1">
      <formula>OR(ISBLANK(V75), ISNUMBER(V75), ISTEXT(V75))</formula>
    </cfRule>
  </conditionalFormatting>
  <conditionalFormatting sqref="X75:X76">
    <cfRule type="expression" dxfId="1178" priority="1403" stopIfTrue="1">
      <formula>OR(ISBLANK(X75), ISNUMBER(X75), ISTEXT(X75))</formula>
    </cfRule>
  </conditionalFormatting>
  <conditionalFormatting sqref="Y22">
    <cfRule type="expression" dxfId="1177" priority="1402" stopIfTrue="1">
      <formula>OR(ISBLANK(Y22), ISNUMBER(Y22), ISTEXT(Y22))</formula>
    </cfRule>
  </conditionalFormatting>
  <conditionalFormatting sqref="Y40">
    <cfRule type="expression" dxfId="1176" priority="1401" stopIfTrue="1">
      <formula>OR(ISBLANK(Y40), ISNUMBER(Y40), ISTEXT(Y40))</formula>
    </cfRule>
  </conditionalFormatting>
  <conditionalFormatting sqref="Y58">
    <cfRule type="expression" dxfId="1175" priority="1400" stopIfTrue="1">
      <formula>OR(ISBLANK(Y58), ISNUMBER(Y58), ISTEXT(Y58))</formula>
    </cfRule>
  </conditionalFormatting>
  <conditionalFormatting sqref="Y76">
    <cfRule type="expression" dxfId="1174" priority="1399" stopIfTrue="1">
      <formula>OR(ISBLANK(Y76), ISNUMBER(Y76), ISTEXT(Y76))</formula>
    </cfRule>
  </conditionalFormatting>
  <conditionalFormatting sqref="AB93:XFD94 A93:G94">
    <cfRule type="expression" dxfId="1173" priority="1398" stopIfTrue="1">
      <formula>OR(ISBLANK(A93), ISNUMBER(A93), ISTEXT(A93))</formula>
    </cfRule>
  </conditionalFormatting>
  <conditionalFormatting sqref="H93:I94">
    <cfRule type="expression" dxfId="1172" priority="1397" stopIfTrue="1">
      <formula>OR(ISBLANK(H93), ISNUMBER(H93), ISTEXT(H93))</formula>
    </cfRule>
  </conditionalFormatting>
  <conditionalFormatting sqref="J93:K94">
    <cfRule type="expression" dxfId="1171" priority="1396" stopIfTrue="1">
      <formula>OR(ISBLANK(J93), ISNUMBER(J93), ISTEXT(J93))</formula>
    </cfRule>
  </conditionalFormatting>
  <conditionalFormatting sqref="L93:M94">
    <cfRule type="expression" dxfId="1170" priority="1395" stopIfTrue="1">
      <formula>OR(ISBLANK(L93), ISNUMBER(L93), ISTEXT(L93))</formula>
    </cfRule>
  </conditionalFormatting>
  <conditionalFormatting sqref="N93:O94">
    <cfRule type="expression" dxfId="1169" priority="1394" stopIfTrue="1">
      <formula>OR(ISBLANK(N93), ISNUMBER(N93), ISTEXT(N93))</formula>
    </cfRule>
  </conditionalFormatting>
  <conditionalFormatting sqref="P93:Q94">
    <cfRule type="expression" dxfId="1168" priority="1393" stopIfTrue="1">
      <formula>OR(ISBLANK(P93), ISNUMBER(P93), ISTEXT(P93))</formula>
    </cfRule>
  </conditionalFormatting>
  <conditionalFormatting sqref="R93:S94">
    <cfRule type="expression" dxfId="1167" priority="1392" stopIfTrue="1">
      <formula>OR(ISBLANK(R93), ISNUMBER(R93), ISTEXT(R93))</formula>
    </cfRule>
  </conditionalFormatting>
  <conditionalFormatting sqref="T93:U94">
    <cfRule type="expression" dxfId="1166" priority="1391" stopIfTrue="1">
      <formula>OR(ISBLANK(T93), ISNUMBER(T93), ISTEXT(T93))</formula>
    </cfRule>
  </conditionalFormatting>
  <conditionalFormatting sqref="V93:W94">
    <cfRule type="expression" dxfId="1165" priority="1390" stopIfTrue="1">
      <formula>OR(ISBLANK(V93), ISNUMBER(V93), ISTEXT(V93))</formula>
    </cfRule>
  </conditionalFormatting>
  <conditionalFormatting sqref="X93:Y93 X94">
    <cfRule type="expression" dxfId="1164" priority="1389" stopIfTrue="1">
      <formula>OR(ISBLANK(X93), ISNUMBER(X93), ISTEXT(X93))</formula>
    </cfRule>
  </conditionalFormatting>
  <conditionalFormatting sqref="Y94">
    <cfRule type="expression" dxfId="1163" priority="1388" stopIfTrue="1">
      <formula>OR(ISBLANK(Y94), ISNUMBER(Y94), ISTEXT(Y94))</formula>
    </cfRule>
  </conditionalFormatting>
  <conditionalFormatting sqref="AB111:XFD112 A111:G112">
    <cfRule type="expression" dxfId="1162" priority="1387" stopIfTrue="1">
      <formula>OR(ISBLANK(A111), ISNUMBER(A111), ISTEXT(A111))</formula>
    </cfRule>
  </conditionalFormatting>
  <conditionalFormatting sqref="AB129:XFD130 A129:G130">
    <cfRule type="expression" dxfId="1161" priority="1376" stopIfTrue="1">
      <formula>OR(ISBLANK(A129), ISNUMBER(A129), ISTEXT(A129))</formula>
    </cfRule>
  </conditionalFormatting>
  <conditionalFormatting sqref="A147:C148 Z147:XFD147 G147:G148 E147:E148 AB148:XFD148">
    <cfRule type="expression" dxfId="1160" priority="1365" stopIfTrue="1">
      <formula>OR(ISBLANK(A147), ISNUMBER(A147), ISTEXT(A147))</formula>
    </cfRule>
  </conditionalFormatting>
  <conditionalFormatting sqref="H111:I112">
    <cfRule type="expression" dxfId="1159" priority="1354" stopIfTrue="1">
      <formula>OR(ISBLANK(H111), ISNUMBER(H111), ISTEXT(H111))</formula>
    </cfRule>
  </conditionalFormatting>
  <conditionalFormatting sqref="Z93:AA93 Z94">
    <cfRule type="expression" dxfId="1158" priority="1353" stopIfTrue="1">
      <formula>OR(ISBLANK(Z93), ISNUMBER(Z93), ISTEXT(Z93))</formula>
    </cfRule>
  </conditionalFormatting>
  <conditionalFormatting sqref="AA94">
    <cfRule type="expression" dxfId="1157" priority="1352" stopIfTrue="1">
      <formula>OR(ISBLANK(AA94), ISNUMBER(AA94), ISTEXT(AA94))</formula>
    </cfRule>
  </conditionalFormatting>
  <conditionalFormatting sqref="AB165:XFD165 A165:F166 AD166:XFD166">
    <cfRule type="expression" dxfId="1156" priority="1351" stopIfTrue="1">
      <formula>OR(ISBLANK(A165), ISNUMBER(A165), ISTEXT(A165))</formula>
    </cfRule>
  </conditionalFormatting>
  <conditionalFormatting sqref="J111:K112">
    <cfRule type="expression" dxfId="1155" priority="1340" stopIfTrue="1">
      <formula>OR(ISBLANK(J111), ISNUMBER(J111), ISTEXT(J111))</formula>
    </cfRule>
  </conditionalFormatting>
  <conditionalFormatting sqref="H129:I130">
    <cfRule type="expression" dxfId="1154" priority="1339" stopIfTrue="1">
      <formula>OR(ISBLANK(H129), ISNUMBER(H129), ISTEXT(H129))</formula>
    </cfRule>
  </conditionalFormatting>
  <conditionalFormatting sqref="H147:I148">
    <cfRule type="expression" dxfId="1153" priority="1338" stopIfTrue="1">
      <formula>OR(ISBLANK(H147), ISNUMBER(H147), ISTEXT(H147))</formula>
    </cfRule>
  </conditionalFormatting>
  <conditionalFormatting sqref="G165:G166">
    <cfRule type="expression" dxfId="1152" priority="1337" stopIfTrue="1">
      <formula>OR(ISBLANK(G165), ISNUMBER(G165), ISTEXT(G165))</formula>
    </cfRule>
  </conditionalFormatting>
  <conditionalFormatting sqref="Z183:XFD183 A183:F184 AB184:XFD184">
    <cfRule type="expression" dxfId="1151" priority="1336" stopIfTrue="1">
      <formula>OR(ISBLANK(A183), ISNUMBER(A183), ISTEXT(A183))</formula>
    </cfRule>
  </conditionalFormatting>
  <conditionalFormatting sqref="X183:Y183">
    <cfRule type="expression" dxfId="1150" priority="1327" stopIfTrue="1">
      <formula>OR(ISBLANK(X183), ISNUMBER(X183), ISTEXT(X183))</formula>
    </cfRule>
  </conditionalFormatting>
  <conditionalFormatting sqref="G183:G184">
    <cfRule type="expression" dxfId="1149" priority="1325" stopIfTrue="1">
      <formula>OR(ISBLANK(G183), ISNUMBER(G183), ISTEXT(G183))</formula>
    </cfRule>
  </conditionalFormatting>
  <conditionalFormatting sqref="H165:H166">
    <cfRule type="expression" dxfId="1148" priority="1324" stopIfTrue="1">
      <formula>OR(ISBLANK(H165), ISNUMBER(H165), ISTEXT(H165))</formula>
    </cfRule>
  </conditionalFormatting>
  <conditionalFormatting sqref="I165:I166">
    <cfRule type="expression" dxfId="1147" priority="1323" stopIfTrue="1">
      <formula>OR(ISBLANK(I165), ISNUMBER(I165), ISTEXT(I165))</formula>
    </cfRule>
  </conditionalFormatting>
  <conditionalFormatting sqref="J147:K148">
    <cfRule type="expression" dxfId="1146" priority="1322" stopIfTrue="1">
      <formula>OR(ISBLANK(J147), ISNUMBER(J147), ISTEXT(J147))</formula>
    </cfRule>
  </conditionalFormatting>
  <conditionalFormatting sqref="J129:K130">
    <cfRule type="expression" dxfId="1145" priority="1321" stopIfTrue="1">
      <formula>OR(ISBLANK(J129), ISNUMBER(J129), ISTEXT(J129))</formula>
    </cfRule>
  </conditionalFormatting>
  <conditionalFormatting sqref="L111:M112">
    <cfRule type="expression" dxfId="1144" priority="1320" stopIfTrue="1">
      <formula>OR(ISBLANK(L111), ISNUMBER(L111), ISTEXT(L111))</formula>
    </cfRule>
  </conditionalFormatting>
  <conditionalFormatting sqref="H183:H184">
    <cfRule type="expression" dxfId="1143" priority="1319" stopIfTrue="1">
      <formula>OR(ISBLANK(H183), ISNUMBER(H183), ISTEXT(H183))</formula>
    </cfRule>
  </conditionalFormatting>
  <conditionalFormatting sqref="I183:I184">
    <cfRule type="expression" dxfId="1142" priority="1318" stopIfTrue="1">
      <formula>OR(ISBLANK(I183), ISNUMBER(I183), ISTEXT(I183))</formula>
    </cfRule>
  </conditionalFormatting>
  <conditionalFormatting sqref="J165:J166">
    <cfRule type="expression" dxfId="1141" priority="1317" stopIfTrue="1">
      <formula>OR(ISBLANK(J165), ISNUMBER(J165), ISTEXT(J165))</formula>
    </cfRule>
  </conditionalFormatting>
  <conditionalFormatting sqref="K165:K166">
    <cfRule type="expression" dxfId="1140" priority="1316" stopIfTrue="1">
      <formula>OR(ISBLANK(K165), ISNUMBER(K165), ISTEXT(K165))</formula>
    </cfRule>
  </conditionalFormatting>
  <conditionalFormatting sqref="L147:M148">
    <cfRule type="expression" dxfId="1139" priority="1315" stopIfTrue="1">
      <formula>OR(ISBLANK(L147), ISNUMBER(L147), ISTEXT(L147))</formula>
    </cfRule>
  </conditionalFormatting>
  <conditionalFormatting sqref="L129:M130">
    <cfRule type="expression" dxfId="1138" priority="1314" stopIfTrue="1">
      <formula>OR(ISBLANK(L129), ISNUMBER(L129), ISTEXT(L129))</formula>
    </cfRule>
  </conditionalFormatting>
  <conditionalFormatting sqref="N111:O112">
    <cfRule type="expression" dxfId="1137" priority="1313" stopIfTrue="1">
      <formula>OR(ISBLANK(N111), ISNUMBER(N111), ISTEXT(N111))</formula>
    </cfRule>
  </conditionalFormatting>
  <conditionalFormatting sqref="L165:L166">
    <cfRule type="expression" dxfId="1136" priority="1312" stopIfTrue="1">
      <formula>OR(ISBLANK(L165), ISNUMBER(L165), ISTEXT(L165))</formula>
    </cfRule>
  </conditionalFormatting>
  <conditionalFormatting sqref="M165:M166">
    <cfRule type="expression" dxfId="1135" priority="1311" stopIfTrue="1">
      <formula>OR(ISBLANK(M165), ISNUMBER(M165), ISTEXT(M165))</formula>
    </cfRule>
  </conditionalFormatting>
  <conditionalFormatting sqref="P111:Q112">
    <cfRule type="expression" dxfId="1134" priority="1310" stopIfTrue="1">
      <formula>OR(ISBLANK(P111), ISNUMBER(P111), ISTEXT(P111))</formula>
    </cfRule>
  </conditionalFormatting>
  <conditionalFormatting sqref="N129:O130">
    <cfRule type="expression" dxfId="1133" priority="1309" stopIfTrue="1">
      <formula>OR(ISBLANK(N129), ISNUMBER(N129), ISTEXT(N129))</formula>
    </cfRule>
  </conditionalFormatting>
  <conditionalFormatting sqref="N147:O148">
    <cfRule type="expression" dxfId="1132" priority="1308" stopIfTrue="1">
      <formula>OR(ISBLANK(N147), ISNUMBER(N147), ISTEXT(N147))</formula>
    </cfRule>
  </conditionalFormatting>
  <conditionalFormatting sqref="J183:J184">
    <cfRule type="expression" dxfId="1131" priority="1307" stopIfTrue="1">
      <formula>OR(ISBLANK(J183), ISNUMBER(J183), ISTEXT(J183))</formula>
    </cfRule>
  </conditionalFormatting>
  <conditionalFormatting sqref="K183:K184">
    <cfRule type="expression" dxfId="1130" priority="1306" stopIfTrue="1">
      <formula>OR(ISBLANK(K183), ISNUMBER(K183), ISTEXT(K183))</formula>
    </cfRule>
  </conditionalFormatting>
  <conditionalFormatting sqref="L183:L184">
    <cfRule type="expression" dxfId="1129" priority="1305" stopIfTrue="1">
      <formula>OR(ISBLANK(L183), ISNUMBER(L183), ISTEXT(L183))</formula>
    </cfRule>
  </conditionalFormatting>
  <conditionalFormatting sqref="M183:M184">
    <cfRule type="expression" dxfId="1128" priority="1304" stopIfTrue="1">
      <formula>OR(ISBLANK(M183), ISNUMBER(M183), ISTEXT(M183))</formula>
    </cfRule>
  </conditionalFormatting>
  <conditionalFormatting sqref="R111:S112">
    <cfRule type="expression" dxfId="1127" priority="1303" stopIfTrue="1">
      <formula>OR(ISBLANK(R111), ISNUMBER(R111), ISTEXT(R111))</formula>
    </cfRule>
  </conditionalFormatting>
  <conditionalFormatting sqref="P129:Q130">
    <cfRule type="expression" dxfId="1126" priority="1302" stopIfTrue="1">
      <formula>OR(ISBLANK(P129), ISNUMBER(P129), ISTEXT(P129))</formula>
    </cfRule>
  </conditionalFormatting>
  <conditionalFormatting sqref="P147:Q148">
    <cfRule type="expression" dxfId="1125" priority="1301" stopIfTrue="1">
      <formula>OR(ISBLANK(P147), ISNUMBER(P147), ISTEXT(P147))</formula>
    </cfRule>
  </conditionalFormatting>
  <conditionalFormatting sqref="N165:N166">
    <cfRule type="expression" dxfId="1124" priority="1300" stopIfTrue="1">
      <formula>OR(ISBLANK(N165), ISNUMBER(N165), ISTEXT(N165))</formula>
    </cfRule>
  </conditionalFormatting>
  <conditionalFormatting sqref="O165:O166">
    <cfRule type="expression" dxfId="1123" priority="1299" stopIfTrue="1">
      <formula>OR(ISBLANK(O165), ISNUMBER(O165), ISTEXT(O165))</formula>
    </cfRule>
  </conditionalFormatting>
  <conditionalFormatting sqref="R129:S130">
    <cfRule type="expression" dxfId="1122" priority="1298" stopIfTrue="1">
      <formula>OR(ISBLANK(R129), ISNUMBER(R129), ISTEXT(R129))</formula>
    </cfRule>
  </conditionalFormatting>
  <conditionalFormatting sqref="T111:U112">
    <cfRule type="expression" dxfId="1121" priority="1297" stopIfTrue="1">
      <formula>OR(ISBLANK(T111), ISNUMBER(T111), ISTEXT(T111))</formula>
    </cfRule>
  </conditionalFormatting>
  <conditionalFormatting sqref="N183:N184">
    <cfRule type="expression" dxfId="1120" priority="1296" stopIfTrue="1">
      <formula>OR(ISBLANK(N183), ISNUMBER(N183), ISTEXT(N183))</formula>
    </cfRule>
  </conditionalFormatting>
  <conditionalFormatting sqref="O183:O184">
    <cfRule type="expression" dxfId="1119" priority="1295" stopIfTrue="1">
      <formula>OR(ISBLANK(O183), ISNUMBER(O183), ISTEXT(O183))</formula>
    </cfRule>
  </conditionalFormatting>
  <conditionalFormatting sqref="R147:S148">
    <cfRule type="expression" dxfId="1118" priority="1294" stopIfTrue="1">
      <formula>OR(ISBLANK(R147), ISNUMBER(R147), ISTEXT(R147))</formula>
    </cfRule>
  </conditionalFormatting>
  <conditionalFormatting sqref="P165:P166">
    <cfRule type="expression" dxfId="1117" priority="1293" stopIfTrue="1">
      <formula>OR(ISBLANK(P165), ISNUMBER(P165), ISTEXT(P165))</formula>
    </cfRule>
  </conditionalFormatting>
  <conditionalFormatting sqref="Q165:Q166">
    <cfRule type="expression" dxfId="1116" priority="1292" stopIfTrue="1">
      <formula>OR(ISBLANK(Q165), ISNUMBER(Q165), ISTEXT(Q165))</formula>
    </cfRule>
  </conditionalFormatting>
  <conditionalFormatting sqref="R165:R166">
    <cfRule type="expression" dxfId="1115" priority="1291" stopIfTrue="1">
      <formula>OR(ISBLANK(R165), ISNUMBER(R165), ISTEXT(R165))</formula>
    </cfRule>
  </conditionalFormatting>
  <conditionalFormatting sqref="S165:S166">
    <cfRule type="expression" dxfId="1114" priority="1290" stopIfTrue="1">
      <formula>OR(ISBLANK(S165), ISNUMBER(S165), ISTEXT(S165))</formula>
    </cfRule>
  </conditionalFormatting>
  <conditionalFormatting sqref="T147:U148">
    <cfRule type="expression" dxfId="1113" priority="1289" stopIfTrue="1">
      <formula>OR(ISBLANK(T147), ISNUMBER(T147), ISTEXT(T147))</formula>
    </cfRule>
  </conditionalFormatting>
  <conditionalFormatting sqref="T129:U130">
    <cfRule type="expression" dxfId="1112" priority="1288" stopIfTrue="1">
      <formula>OR(ISBLANK(T129), ISNUMBER(T129), ISTEXT(T129))</formula>
    </cfRule>
  </conditionalFormatting>
  <conditionalFormatting sqref="V111:W112">
    <cfRule type="expression" dxfId="1111" priority="1287" stopIfTrue="1">
      <formula>OR(ISBLANK(V111), ISNUMBER(V111), ISTEXT(V111))</formula>
    </cfRule>
  </conditionalFormatting>
  <conditionalFormatting sqref="P183:P184">
    <cfRule type="expression" dxfId="1110" priority="1286" stopIfTrue="1">
      <formula>OR(ISBLANK(P183), ISNUMBER(P183), ISTEXT(P183))</formula>
    </cfRule>
  </conditionalFormatting>
  <conditionalFormatting sqref="Q183:Q184">
    <cfRule type="expression" dxfId="1109" priority="1285" stopIfTrue="1">
      <formula>OR(ISBLANK(Q183), ISNUMBER(Q183), ISTEXT(Q183))</formula>
    </cfRule>
  </conditionalFormatting>
  <conditionalFormatting sqref="AB201:XFD201 A201:B201 AB203:XFD203 D201 A203:D203">
    <cfRule type="expression" dxfId="1108" priority="1284" stopIfTrue="1">
      <formula>OR(ISBLANK(A201), ISNUMBER(A201), ISTEXT(A201))</formula>
    </cfRule>
  </conditionalFormatting>
  <conditionalFormatting sqref="L201 L203">
    <cfRule type="expression" dxfId="1107" priority="1272" stopIfTrue="1">
      <formula>OR(ISBLANK(L201), ISNUMBER(L201), ISTEXT(L201))</formula>
    </cfRule>
  </conditionalFormatting>
  <conditionalFormatting sqref="M201 M203">
    <cfRule type="expression" dxfId="1106" priority="1271" stopIfTrue="1">
      <formula>OR(ISBLANK(M201), ISNUMBER(M201), ISTEXT(M201))</formula>
    </cfRule>
  </conditionalFormatting>
  <conditionalFormatting sqref="E201 E203">
    <cfRule type="expression" dxfId="1105" priority="1265" stopIfTrue="1">
      <formula>OR(ISBLANK(E201), ISNUMBER(E201), ISTEXT(E201))</formula>
    </cfRule>
  </conditionalFormatting>
  <conditionalFormatting sqref="T165:T166">
    <cfRule type="expression" dxfId="1104" priority="1264" stopIfTrue="1">
      <formula>OR(ISBLANK(T165), ISNUMBER(T165), ISTEXT(T165))</formula>
    </cfRule>
  </conditionalFormatting>
  <conditionalFormatting sqref="U165:U166">
    <cfRule type="expression" dxfId="1103" priority="1263" stopIfTrue="1">
      <formula>OR(ISBLANK(U165), ISNUMBER(U165), ISTEXT(U165))</formula>
    </cfRule>
  </conditionalFormatting>
  <conditionalFormatting sqref="R183:R184">
    <cfRule type="expression" dxfId="1102" priority="1262" stopIfTrue="1">
      <formula>OR(ISBLANK(R183), ISNUMBER(R183), ISTEXT(R183))</formula>
    </cfRule>
  </conditionalFormatting>
  <conditionalFormatting sqref="S183:S184">
    <cfRule type="expression" dxfId="1101" priority="1261" stopIfTrue="1">
      <formula>OR(ISBLANK(S183), ISNUMBER(S183), ISTEXT(S183))</formula>
    </cfRule>
  </conditionalFormatting>
  <conditionalFormatting sqref="V147:W148">
    <cfRule type="expression" dxfId="1100" priority="1260" stopIfTrue="1">
      <formula>OR(ISBLANK(V147), ISNUMBER(V147), ISTEXT(V147))</formula>
    </cfRule>
  </conditionalFormatting>
  <conditionalFormatting sqref="V129:W130">
    <cfRule type="expression" dxfId="1099" priority="1259" stopIfTrue="1">
      <formula>OR(ISBLANK(V129), ISNUMBER(V129), ISTEXT(V129))</formula>
    </cfRule>
  </conditionalFormatting>
  <conditionalFormatting sqref="X111:Y111 X112">
    <cfRule type="expression" dxfId="1098" priority="1258" stopIfTrue="1">
      <formula>OR(ISBLANK(X111), ISNUMBER(X111), ISTEXT(X111))</formula>
    </cfRule>
  </conditionalFormatting>
  <conditionalFormatting sqref="Y112">
    <cfRule type="expression" dxfId="1097" priority="1257" stopIfTrue="1">
      <formula>OR(ISBLANK(Y112), ISNUMBER(Y112), ISTEXT(Y112))</formula>
    </cfRule>
  </conditionalFormatting>
  <conditionalFormatting sqref="F201 F203">
    <cfRule type="expression" dxfId="1096" priority="1256" stopIfTrue="1">
      <formula>OR(ISBLANK(F201), ISNUMBER(F201), ISTEXT(F201))</formula>
    </cfRule>
  </conditionalFormatting>
  <conditionalFormatting sqref="G201 G203">
    <cfRule type="expression" dxfId="1095" priority="1255" stopIfTrue="1">
      <formula>OR(ISBLANK(G201), ISNUMBER(G201), ISTEXT(G201))</formula>
    </cfRule>
  </conditionalFormatting>
  <conditionalFormatting sqref="V165:V166">
    <cfRule type="expression" dxfId="1094" priority="1254" stopIfTrue="1">
      <formula>OR(ISBLANK(V165), ISNUMBER(V165), ISTEXT(V165))</formula>
    </cfRule>
  </conditionalFormatting>
  <conditionalFormatting sqref="W165:W166">
    <cfRule type="expression" dxfId="1093" priority="1253" stopIfTrue="1">
      <formula>OR(ISBLANK(W165), ISNUMBER(W165), ISTEXT(W165))</formula>
    </cfRule>
  </conditionalFormatting>
  <conditionalFormatting sqref="X165:X166">
    <cfRule type="expression" dxfId="1092" priority="1252" stopIfTrue="1">
      <formula>OR(ISBLANK(X165), ISNUMBER(X165), ISTEXT(X165))</formula>
    </cfRule>
  </conditionalFormatting>
  <conditionalFormatting sqref="H201 H203">
    <cfRule type="expression" dxfId="1091" priority="1250" stopIfTrue="1">
      <formula>OR(ISBLANK(H201), ISNUMBER(H201), ISTEXT(H201))</formula>
    </cfRule>
  </conditionalFormatting>
  <conditionalFormatting sqref="I201 I203">
    <cfRule type="expression" dxfId="1090" priority="1249" stopIfTrue="1">
      <formula>OR(ISBLANK(I201), ISNUMBER(I201), ISTEXT(I201))</formula>
    </cfRule>
  </conditionalFormatting>
  <conditionalFormatting sqref="X147:Y147 X148">
    <cfRule type="expression" dxfId="1089" priority="1248" stopIfTrue="1">
      <formula>OR(ISBLANK(X147), ISNUMBER(X147), ISTEXT(X147))</formula>
    </cfRule>
  </conditionalFormatting>
  <conditionalFormatting sqref="T183:T184">
    <cfRule type="expression" dxfId="1088" priority="1247" stopIfTrue="1">
      <formula>OR(ISBLANK(T183), ISNUMBER(T183), ISTEXT(T183))</formula>
    </cfRule>
  </conditionalFormatting>
  <conditionalFormatting sqref="U183:U184">
    <cfRule type="expression" dxfId="1087" priority="1246" stopIfTrue="1">
      <formula>OR(ISBLANK(U183), ISNUMBER(U183), ISTEXT(U183))</formula>
    </cfRule>
  </conditionalFormatting>
  <conditionalFormatting sqref="V183:V184">
    <cfRule type="expression" dxfId="1086" priority="1245" stopIfTrue="1">
      <formula>OR(ISBLANK(V183), ISNUMBER(V183), ISTEXT(V183))</formula>
    </cfRule>
  </conditionalFormatting>
  <conditionalFormatting sqref="W183:W184">
    <cfRule type="expression" dxfId="1085" priority="1244" stopIfTrue="1">
      <formula>OR(ISBLANK(W183), ISNUMBER(W183), ISTEXT(W183))</formula>
    </cfRule>
  </conditionalFormatting>
  <conditionalFormatting sqref="X129:Y129 X130">
    <cfRule type="expression" dxfId="1084" priority="1243" stopIfTrue="1">
      <formula>OR(ISBLANK(X129), ISNUMBER(X129), ISTEXT(X129))</formula>
    </cfRule>
  </conditionalFormatting>
  <conditionalFormatting sqref="Y130">
    <cfRule type="expression" dxfId="1083" priority="1242" stopIfTrue="1">
      <formula>OR(ISBLANK(Y130), ISNUMBER(Y130), ISTEXT(Y130))</formula>
    </cfRule>
  </conditionalFormatting>
  <conditionalFormatting sqref="Y148">
    <cfRule type="expression" dxfId="1082" priority="1241" stopIfTrue="1">
      <formula>OR(ISBLANK(Y148), ISNUMBER(Y148), ISTEXT(Y148))</formula>
    </cfRule>
  </conditionalFormatting>
  <conditionalFormatting sqref="Y166">
    <cfRule type="expression" dxfId="1081" priority="1239" stopIfTrue="1">
      <formula>OR(ISBLANK(Y166), ISNUMBER(Y166), ISTEXT(Y166))</formula>
    </cfRule>
  </conditionalFormatting>
  <conditionalFormatting sqref="J201 J203">
    <cfRule type="expression" dxfId="1080" priority="1238" stopIfTrue="1">
      <formula>OR(ISBLANK(J201), ISNUMBER(J201), ISTEXT(J201))</formula>
    </cfRule>
  </conditionalFormatting>
  <conditionalFormatting sqref="K201 K203">
    <cfRule type="expression" dxfId="1079" priority="1237" stopIfTrue="1">
      <formula>OR(ISBLANK(K201), ISNUMBER(K201), ISTEXT(K201))</formula>
    </cfRule>
  </conditionalFormatting>
  <conditionalFormatting sqref="F147:F148">
    <cfRule type="expression" dxfId="1078" priority="1236" stopIfTrue="1">
      <formula>OR(ISBLANK(F147), ISNUMBER(F147), ISTEXT(F147))</formula>
    </cfRule>
  </conditionalFormatting>
  <conditionalFormatting sqref="D147:D148">
    <cfRule type="expression" dxfId="1077" priority="1235" stopIfTrue="1">
      <formula>OR(ISBLANK(D147), ISNUMBER(D147), ISTEXT(D147))</formula>
    </cfRule>
  </conditionalFormatting>
  <conditionalFormatting sqref="D4">
    <cfRule type="expression" dxfId="1076" priority="1233" stopIfTrue="1">
      <formula>OR(ISBLANK(D4), ISNUMBER(D4), ISTEXT(D4))</formula>
    </cfRule>
  </conditionalFormatting>
  <conditionalFormatting sqref="D3">
    <cfRule type="expression" dxfId="1075" priority="1234" stopIfTrue="1">
      <formula>OR(ISBLANK(D3), ISNUMBER(D3), ISTEXT(D3))</formula>
    </cfRule>
  </conditionalFormatting>
  <conditionalFormatting sqref="E201:F201 E203:F203">
    <cfRule type="expression" dxfId="1074" priority="1232" stopIfTrue="1">
      <formula>OR(ISBLANK(E201), ISNUMBER(E201), ISTEXT(E201))</formula>
    </cfRule>
  </conditionalFormatting>
  <conditionalFormatting sqref="G201 G203">
    <cfRule type="expression" dxfId="1073" priority="1231" stopIfTrue="1">
      <formula>OR(ISBLANK(G201), ISNUMBER(G201), ISTEXT(G201))</formula>
    </cfRule>
  </conditionalFormatting>
  <conditionalFormatting sqref="H201 H203">
    <cfRule type="expression" dxfId="1072" priority="1230" stopIfTrue="1">
      <formula>OR(ISBLANK(H201), ISNUMBER(H201), ISTEXT(H201))</formula>
    </cfRule>
  </conditionalFormatting>
  <conditionalFormatting sqref="I201 I203">
    <cfRule type="expression" dxfId="1071" priority="1229" stopIfTrue="1">
      <formula>OR(ISBLANK(I201), ISNUMBER(I201), ISTEXT(I201))</formula>
    </cfRule>
  </conditionalFormatting>
  <conditionalFormatting sqref="J201 J203">
    <cfRule type="expression" dxfId="1070" priority="1228" stopIfTrue="1">
      <formula>OR(ISBLANK(J201), ISNUMBER(J201), ISTEXT(J201))</formula>
    </cfRule>
  </conditionalFormatting>
  <conditionalFormatting sqref="K201 K203">
    <cfRule type="expression" dxfId="1069" priority="1227" stopIfTrue="1">
      <formula>OR(ISBLANK(K201), ISNUMBER(K201), ISTEXT(K201))</formula>
    </cfRule>
  </conditionalFormatting>
  <conditionalFormatting sqref="L201 L203">
    <cfRule type="expression" dxfId="1068" priority="1226" stopIfTrue="1">
      <formula>OR(ISBLANK(L201), ISNUMBER(L201), ISTEXT(L201))</formula>
    </cfRule>
  </conditionalFormatting>
  <conditionalFormatting sqref="M201 M203">
    <cfRule type="expression" dxfId="1067" priority="1225" stopIfTrue="1">
      <formula>OR(ISBLANK(M201), ISNUMBER(M201), ISTEXT(M201))</formula>
    </cfRule>
  </conditionalFormatting>
  <conditionalFormatting sqref="AB202:XFD202 A202:D202">
    <cfRule type="expression" dxfId="1066" priority="1224" stopIfTrue="1">
      <formula>OR(ISBLANK(A202), ISNUMBER(A202), ISTEXT(A202))</formula>
    </cfRule>
  </conditionalFormatting>
  <conditionalFormatting sqref="L202">
    <cfRule type="expression" dxfId="1065" priority="1219" stopIfTrue="1">
      <formula>OR(ISBLANK(L202), ISNUMBER(L202), ISTEXT(L202))</formula>
    </cfRule>
  </conditionalFormatting>
  <conditionalFormatting sqref="M202">
    <cfRule type="expression" dxfId="1064" priority="1218" stopIfTrue="1">
      <formula>OR(ISBLANK(M202), ISNUMBER(M202), ISTEXT(M202))</formula>
    </cfRule>
  </conditionalFormatting>
  <conditionalFormatting sqref="E202">
    <cfRule type="expression" dxfId="1063" priority="1213" stopIfTrue="1">
      <formula>OR(ISBLANK(E202), ISNUMBER(E202), ISTEXT(E202))</formula>
    </cfRule>
  </conditionalFormatting>
  <conditionalFormatting sqref="F202">
    <cfRule type="expression" dxfId="1062" priority="1212" stopIfTrue="1">
      <formula>OR(ISBLANK(F202), ISNUMBER(F202), ISTEXT(F202))</formula>
    </cfRule>
  </conditionalFormatting>
  <conditionalFormatting sqref="G202">
    <cfRule type="expression" dxfId="1061" priority="1211" stopIfTrue="1">
      <formula>OR(ISBLANK(G202), ISNUMBER(G202), ISTEXT(G202))</formula>
    </cfRule>
  </conditionalFormatting>
  <conditionalFormatting sqref="H202">
    <cfRule type="expression" dxfId="1060" priority="1210" stopIfTrue="1">
      <formula>OR(ISBLANK(H202), ISNUMBER(H202), ISTEXT(H202))</formula>
    </cfRule>
  </conditionalFormatting>
  <conditionalFormatting sqref="I202">
    <cfRule type="expression" dxfId="1059" priority="1209" stopIfTrue="1">
      <formula>OR(ISBLANK(I202), ISNUMBER(I202), ISTEXT(I202))</formula>
    </cfRule>
  </conditionalFormatting>
  <conditionalFormatting sqref="J202">
    <cfRule type="expression" dxfId="1058" priority="1208" stopIfTrue="1">
      <formula>OR(ISBLANK(J202), ISNUMBER(J202), ISTEXT(J202))</formula>
    </cfRule>
  </conditionalFormatting>
  <conditionalFormatting sqref="K202">
    <cfRule type="expression" dxfId="1057" priority="1207" stopIfTrue="1">
      <formula>OR(ISBLANK(K202), ISNUMBER(K202), ISTEXT(K202))</formula>
    </cfRule>
  </conditionalFormatting>
  <conditionalFormatting sqref="E202:F202">
    <cfRule type="expression" dxfId="1056" priority="1206" stopIfTrue="1">
      <formula>OR(ISBLANK(E202), ISNUMBER(E202), ISTEXT(E202))</formula>
    </cfRule>
  </conditionalFormatting>
  <conditionalFormatting sqref="G202">
    <cfRule type="expression" dxfId="1055" priority="1205" stopIfTrue="1">
      <formula>OR(ISBLANK(G202), ISNUMBER(G202), ISTEXT(G202))</formula>
    </cfRule>
  </conditionalFormatting>
  <conditionalFormatting sqref="H202">
    <cfRule type="expression" dxfId="1054" priority="1204" stopIfTrue="1">
      <formula>OR(ISBLANK(H202), ISNUMBER(H202), ISTEXT(H202))</formula>
    </cfRule>
  </conditionalFormatting>
  <conditionalFormatting sqref="I202">
    <cfRule type="expression" dxfId="1053" priority="1203" stopIfTrue="1">
      <formula>OR(ISBLANK(I202), ISNUMBER(I202), ISTEXT(I202))</formula>
    </cfRule>
  </conditionalFormatting>
  <conditionalFormatting sqref="J202">
    <cfRule type="expression" dxfId="1052" priority="1202" stopIfTrue="1">
      <formula>OR(ISBLANK(J202), ISNUMBER(J202), ISTEXT(J202))</formula>
    </cfRule>
  </conditionalFormatting>
  <conditionalFormatting sqref="K202">
    <cfRule type="expression" dxfId="1051" priority="1201" stopIfTrue="1">
      <formula>OR(ISBLANK(K202), ISNUMBER(K202), ISTEXT(K202))</formula>
    </cfRule>
  </conditionalFormatting>
  <conditionalFormatting sqref="L202">
    <cfRule type="expression" dxfId="1050" priority="1200" stopIfTrue="1">
      <formula>OR(ISBLANK(L202), ISNUMBER(L202), ISTEXT(L202))</formula>
    </cfRule>
  </conditionalFormatting>
  <conditionalFormatting sqref="M202">
    <cfRule type="expression" dxfId="1049" priority="1199" stopIfTrue="1">
      <formula>OR(ISBLANK(M202), ISNUMBER(M202), ISTEXT(M202))</formula>
    </cfRule>
  </conditionalFormatting>
  <conditionalFormatting sqref="C201">
    <cfRule type="expression" dxfId="1048" priority="1198" stopIfTrue="1">
      <formula>OR(ISBLANK(C201), ISNUMBER(C201), ISTEXT(C201))</formula>
    </cfRule>
  </conditionalFormatting>
  <conditionalFormatting sqref="C201">
    <cfRule type="expression" dxfId="1047" priority="1197" stopIfTrue="1">
      <formula>OR(ISBLANK(C201), ISNUMBER(C201), ISTEXT(C201))</formula>
    </cfRule>
  </conditionalFormatting>
  <conditionalFormatting sqref="Z129:AA129 Z130">
    <cfRule type="expression" dxfId="1046" priority="1196" stopIfTrue="1">
      <formula>OR(ISBLANK(Z129), ISNUMBER(Z129), ISTEXT(Z129))</formula>
    </cfRule>
  </conditionalFormatting>
  <conditionalFormatting sqref="AA130">
    <cfRule type="expression" dxfId="1045" priority="1195" stopIfTrue="1">
      <formula>OR(ISBLANK(AA130), ISNUMBER(AA130), ISTEXT(AA130))</formula>
    </cfRule>
  </conditionalFormatting>
  <conditionalFormatting sqref="Z165:Z166">
    <cfRule type="expression" dxfId="1044" priority="1194" stopIfTrue="1">
      <formula>OR(ISBLANK(Z165), ISNUMBER(Z165), ISTEXT(Z165))</formula>
    </cfRule>
  </conditionalFormatting>
  <conditionalFormatting sqref="AA165">
    <cfRule type="expression" dxfId="1043" priority="1193" stopIfTrue="1">
      <formula>OR(ISBLANK(AA165), ISNUMBER(AA165), ISTEXT(AA165))</formula>
    </cfRule>
  </conditionalFormatting>
  <conditionalFormatting sqref="AA166">
    <cfRule type="expression" dxfId="1042" priority="1192" stopIfTrue="1">
      <formula>OR(ISBLANK(AA166), ISNUMBER(AA166), ISTEXT(AA166))</formula>
    </cfRule>
  </conditionalFormatting>
  <conditionalFormatting sqref="N201 N203">
    <cfRule type="expression" dxfId="1041" priority="1187" stopIfTrue="1">
      <formula>OR(ISBLANK(N201), ISNUMBER(N201), ISTEXT(N201))</formula>
    </cfRule>
  </conditionalFormatting>
  <conditionalFormatting sqref="O201 O203">
    <cfRule type="expression" dxfId="1040" priority="1186" stopIfTrue="1">
      <formula>OR(ISBLANK(O201), ISNUMBER(O201), ISTEXT(O201))</formula>
    </cfRule>
  </conditionalFormatting>
  <conditionalFormatting sqref="N201 N203">
    <cfRule type="expression" dxfId="1039" priority="1185" stopIfTrue="1">
      <formula>OR(ISBLANK(N201), ISNUMBER(N201), ISTEXT(N201))</formula>
    </cfRule>
  </conditionalFormatting>
  <conditionalFormatting sqref="O201 O203">
    <cfRule type="expression" dxfId="1038" priority="1184" stopIfTrue="1">
      <formula>OR(ISBLANK(O201), ISNUMBER(O201), ISTEXT(O201))</formula>
    </cfRule>
  </conditionalFormatting>
  <conditionalFormatting sqref="N202">
    <cfRule type="expression" dxfId="1037" priority="1183" stopIfTrue="1">
      <formula>OR(ISBLANK(N202), ISNUMBER(N202), ISTEXT(N202))</formula>
    </cfRule>
  </conditionalFormatting>
  <conditionalFormatting sqref="O202">
    <cfRule type="expression" dxfId="1036" priority="1182" stopIfTrue="1">
      <formula>OR(ISBLANK(O202), ISNUMBER(O202), ISTEXT(O202))</formula>
    </cfRule>
  </conditionalFormatting>
  <conditionalFormatting sqref="N202">
    <cfRule type="expression" dxfId="1035" priority="1181" stopIfTrue="1">
      <formula>OR(ISBLANK(N202), ISNUMBER(N202), ISTEXT(N202))</formula>
    </cfRule>
  </conditionalFormatting>
  <conditionalFormatting sqref="O202">
    <cfRule type="expression" dxfId="1034" priority="1180" stopIfTrue="1">
      <formula>OR(ISBLANK(O202), ISNUMBER(O202), ISTEXT(O202))</formula>
    </cfRule>
  </conditionalFormatting>
  <conditionalFormatting sqref="P201 P203">
    <cfRule type="expression" dxfId="1033" priority="1179" stopIfTrue="1">
      <formula>OR(ISBLANK(P201), ISNUMBER(P201), ISTEXT(P201))</formula>
    </cfRule>
  </conditionalFormatting>
  <conditionalFormatting sqref="Q201 Q203">
    <cfRule type="expression" dxfId="1032" priority="1178" stopIfTrue="1">
      <formula>OR(ISBLANK(Q201), ISNUMBER(Q201), ISTEXT(Q201))</formula>
    </cfRule>
  </conditionalFormatting>
  <conditionalFormatting sqref="P201 P203">
    <cfRule type="expression" dxfId="1031" priority="1177" stopIfTrue="1">
      <formula>OR(ISBLANK(P201), ISNUMBER(P201), ISTEXT(P201))</formula>
    </cfRule>
  </conditionalFormatting>
  <conditionalFormatting sqref="Q201 Q203">
    <cfRule type="expression" dxfId="1030" priority="1176" stopIfTrue="1">
      <formula>OR(ISBLANK(Q201), ISNUMBER(Q201), ISTEXT(Q201))</formula>
    </cfRule>
  </conditionalFormatting>
  <conditionalFormatting sqref="P202">
    <cfRule type="expression" dxfId="1029" priority="1175" stopIfTrue="1">
      <formula>OR(ISBLANK(P202), ISNUMBER(P202), ISTEXT(P202))</formula>
    </cfRule>
  </conditionalFormatting>
  <conditionalFormatting sqref="Q202">
    <cfRule type="expression" dxfId="1028" priority="1174" stopIfTrue="1">
      <formula>OR(ISBLANK(Q202), ISNUMBER(Q202), ISTEXT(Q202))</formula>
    </cfRule>
  </conditionalFormatting>
  <conditionalFormatting sqref="P202">
    <cfRule type="expression" dxfId="1027" priority="1173" stopIfTrue="1">
      <formula>OR(ISBLANK(P202), ISNUMBER(P202), ISTEXT(P202))</formula>
    </cfRule>
  </conditionalFormatting>
  <conditionalFormatting sqref="Q202">
    <cfRule type="expression" dxfId="1026" priority="1172" stopIfTrue="1">
      <formula>OR(ISBLANK(Q202), ISNUMBER(Q202), ISTEXT(Q202))</formula>
    </cfRule>
  </conditionalFormatting>
  <conditionalFormatting sqref="Z111:AA111 Z112">
    <cfRule type="expression" dxfId="1025" priority="1171" stopIfTrue="1">
      <formula>OR(ISBLANK(Z111), ISNUMBER(Z111), ISTEXT(Z111))</formula>
    </cfRule>
  </conditionalFormatting>
  <conditionalFormatting sqref="AA112">
    <cfRule type="expression" dxfId="1024" priority="1170" stopIfTrue="1">
      <formula>OR(ISBLANK(AA112), ISNUMBER(AA112), ISTEXT(AA112))</formula>
    </cfRule>
  </conditionalFormatting>
  <conditionalFormatting sqref="Y75">
    <cfRule type="expression" dxfId="1023" priority="1169" stopIfTrue="1">
      <formula>OR(ISBLANK(Y75), ISNUMBER(Y75), ISTEXT(Y75))</formula>
    </cfRule>
  </conditionalFormatting>
  <conditionalFormatting sqref="Z75:Z76">
    <cfRule type="expression" dxfId="1022" priority="1168" stopIfTrue="1">
      <formula>OR(ISBLANK(Z75), ISNUMBER(Z75), ISTEXT(Z75))</formula>
    </cfRule>
  </conditionalFormatting>
  <conditionalFormatting sqref="AA76">
    <cfRule type="expression" dxfId="1021" priority="1167" stopIfTrue="1">
      <formula>OR(ISBLANK(AA76), ISNUMBER(AA76), ISTEXT(AA76))</formula>
    </cfRule>
  </conditionalFormatting>
  <conditionalFormatting sqref="AA75">
    <cfRule type="expression" dxfId="1020" priority="1166" stopIfTrue="1">
      <formula>OR(ISBLANK(AA75), ISNUMBER(AA75), ISTEXT(AA75))</formula>
    </cfRule>
  </conditionalFormatting>
  <conditionalFormatting sqref="Z58">
    <cfRule type="expression" dxfId="1019" priority="1165" stopIfTrue="1">
      <formula>OR(ISBLANK(Z58), ISNUMBER(Z58), ISTEXT(Z58))</formula>
    </cfRule>
  </conditionalFormatting>
  <conditionalFormatting sqref="AA58">
    <cfRule type="expression" dxfId="1018" priority="1164" stopIfTrue="1">
      <formula>OR(ISBLANK(AA58), ISNUMBER(AA58), ISTEXT(AA58))</formula>
    </cfRule>
  </conditionalFormatting>
  <conditionalFormatting sqref="Z40">
    <cfRule type="expression" dxfId="1017" priority="1163" stopIfTrue="1">
      <formula>OR(ISBLANK(Z40), ISNUMBER(Z40), ISTEXT(Z40))</formula>
    </cfRule>
  </conditionalFormatting>
  <conditionalFormatting sqref="AA40">
    <cfRule type="expression" dxfId="1016" priority="1162" stopIfTrue="1">
      <formula>OR(ISBLANK(AA40), ISNUMBER(AA40), ISTEXT(AA40))</formula>
    </cfRule>
  </conditionalFormatting>
  <conditionalFormatting sqref="Z22">
    <cfRule type="expression" dxfId="1015" priority="1161" stopIfTrue="1">
      <formula>OR(ISBLANK(Z22), ISNUMBER(Z22), ISTEXT(Z22))</formula>
    </cfRule>
  </conditionalFormatting>
  <conditionalFormatting sqref="AA22">
    <cfRule type="expression" dxfId="1014" priority="1160" stopIfTrue="1">
      <formula>OR(ISBLANK(AA22), ISNUMBER(AA22), ISTEXT(AA22))</formula>
    </cfRule>
  </conditionalFormatting>
  <conditionalFormatting sqref="X184">
    <cfRule type="expression" dxfId="1013" priority="1159" stopIfTrue="1">
      <formula>OR(ISBLANK(X184), ISNUMBER(X184), ISTEXT(X184))</formula>
    </cfRule>
  </conditionalFormatting>
  <conditionalFormatting sqref="Y184">
    <cfRule type="expression" dxfId="1012" priority="1158" stopIfTrue="1">
      <formula>OR(ISBLANK(Y184), ISNUMBER(Y184), ISTEXT(Y184))</formula>
    </cfRule>
  </conditionalFormatting>
  <conditionalFormatting sqref="Z184">
    <cfRule type="expression" dxfId="1011" priority="1157" stopIfTrue="1">
      <formula>OR(ISBLANK(Z184), ISNUMBER(Z184), ISTEXT(Z184))</formula>
    </cfRule>
  </conditionalFormatting>
  <conditionalFormatting sqref="AA184">
    <cfRule type="expression" dxfId="1010" priority="1156" stopIfTrue="1">
      <formula>OR(ISBLANK(AA184), ISNUMBER(AA184), ISTEXT(AA184))</formula>
    </cfRule>
  </conditionalFormatting>
  <conditionalFormatting sqref="Z4">
    <cfRule type="expression" dxfId="1009" priority="1155" stopIfTrue="1">
      <formula>OR(ISBLANK(Z4), ISNUMBER(Z4), ISTEXT(Z4))</formula>
    </cfRule>
  </conditionalFormatting>
  <conditionalFormatting sqref="AA4">
    <cfRule type="expression" dxfId="1008" priority="1154" stopIfTrue="1">
      <formula>OR(ISBLANK(AA4), ISNUMBER(AA4), ISTEXT(AA4))</formula>
    </cfRule>
  </conditionalFormatting>
  <conditionalFormatting sqref="Z148">
    <cfRule type="expression" dxfId="1007" priority="1153" stopIfTrue="1">
      <formula>OR(ISBLANK(Z148), ISNUMBER(Z148), ISTEXT(Z148))</formula>
    </cfRule>
  </conditionalFormatting>
  <conditionalFormatting sqref="AA148">
    <cfRule type="expression" dxfId="1006" priority="1152" stopIfTrue="1">
      <formula>OR(ISBLANK(AA148), ISNUMBER(AA148), ISTEXT(AA148))</formula>
    </cfRule>
  </conditionalFormatting>
  <conditionalFormatting sqref="Y165">
    <cfRule type="expression" dxfId="1005" priority="1151" stopIfTrue="1">
      <formula>OR(ISBLANK(Y165), ISNUMBER(Y165), ISTEXT(Y165))</formula>
    </cfRule>
  </conditionalFormatting>
  <conditionalFormatting sqref="R201 R203">
    <cfRule type="expression" dxfId="1004" priority="1150" stopIfTrue="1">
      <formula>OR(ISBLANK(R201), ISNUMBER(R201), ISTEXT(R201))</formula>
    </cfRule>
  </conditionalFormatting>
  <conditionalFormatting sqref="S201 S203">
    <cfRule type="expression" dxfId="1003" priority="1149" stopIfTrue="1">
      <formula>OR(ISBLANK(S201), ISNUMBER(S201), ISTEXT(S201))</formula>
    </cfRule>
  </conditionalFormatting>
  <conditionalFormatting sqref="R201 R203">
    <cfRule type="expression" dxfId="1002" priority="1148" stopIfTrue="1">
      <formula>OR(ISBLANK(R201), ISNUMBER(R201), ISTEXT(R201))</formula>
    </cfRule>
  </conditionalFormatting>
  <conditionalFormatting sqref="S201 S203">
    <cfRule type="expression" dxfId="1001" priority="1147" stopIfTrue="1">
      <formula>OR(ISBLANK(S201), ISNUMBER(S201), ISTEXT(S201))</formula>
    </cfRule>
  </conditionalFormatting>
  <conditionalFormatting sqref="R202">
    <cfRule type="expression" dxfId="1000" priority="1146" stopIfTrue="1">
      <formula>OR(ISBLANK(R202), ISNUMBER(R202), ISTEXT(R202))</formula>
    </cfRule>
  </conditionalFormatting>
  <conditionalFormatting sqref="S202">
    <cfRule type="expression" dxfId="999" priority="1145" stopIfTrue="1">
      <formula>OR(ISBLANK(S202), ISNUMBER(S202), ISTEXT(S202))</formula>
    </cfRule>
  </conditionalFormatting>
  <conditionalFormatting sqref="R202">
    <cfRule type="expression" dxfId="998" priority="1144" stopIfTrue="1">
      <formula>OR(ISBLANK(R202), ISNUMBER(R202), ISTEXT(R202))</formula>
    </cfRule>
  </conditionalFormatting>
  <conditionalFormatting sqref="S202">
    <cfRule type="expression" dxfId="997" priority="1143" stopIfTrue="1">
      <formula>OR(ISBLANK(S202), ISNUMBER(S202), ISTEXT(S202))</formula>
    </cfRule>
  </conditionalFormatting>
  <conditionalFormatting sqref="Z222:XFD222 A222:B222 Z224:XFD224 D222 A224:D224">
    <cfRule type="expression" dxfId="996" priority="1142" stopIfTrue="1">
      <formula>OR(ISBLANK(A222), ISNUMBER(A222), ISTEXT(A222))</formula>
    </cfRule>
  </conditionalFormatting>
  <conditionalFormatting sqref="X222:Y222 X224">
    <cfRule type="expression" dxfId="995" priority="1139" stopIfTrue="1">
      <formula>OR(ISBLANK(X222), ISNUMBER(X222), ISTEXT(X222))</formula>
    </cfRule>
  </conditionalFormatting>
  <conditionalFormatting sqref="Y224">
    <cfRule type="expression" dxfId="994" priority="1138" stopIfTrue="1">
      <formula>OR(ISBLANK(Y224), ISNUMBER(Y224), ISTEXT(Y224))</formula>
    </cfRule>
  </conditionalFormatting>
  <conditionalFormatting sqref="E222 E224">
    <cfRule type="expression" dxfId="993" priority="1135" stopIfTrue="1">
      <formula>OR(ISBLANK(E222), ISNUMBER(E222), ISTEXT(E222))</formula>
    </cfRule>
  </conditionalFormatting>
  <conditionalFormatting sqref="E222 E224">
    <cfRule type="expression" dxfId="992" priority="1128" stopIfTrue="1">
      <formula>OR(ISBLANK(E222), ISNUMBER(E222), ISTEXT(E222))</formula>
    </cfRule>
  </conditionalFormatting>
  <conditionalFormatting sqref="Z223:XFD223 A223:D223">
    <cfRule type="expression" dxfId="991" priority="1120" stopIfTrue="1">
      <formula>OR(ISBLANK(A223), ISNUMBER(A223), ISTEXT(A223))</formula>
    </cfRule>
  </conditionalFormatting>
  <conditionalFormatting sqref="X223">
    <cfRule type="expression" dxfId="990" priority="1117" stopIfTrue="1">
      <formula>OR(ISBLANK(X223), ISNUMBER(X223), ISTEXT(X223))</formula>
    </cfRule>
  </conditionalFormatting>
  <conditionalFormatting sqref="Y223">
    <cfRule type="expression" dxfId="989" priority="1116" stopIfTrue="1">
      <formula>OR(ISBLANK(Y223), ISNUMBER(Y223), ISTEXT(Y223))</formula>
    </cfRule>
  </conditionalFormatting>
  <conditionalFormatting sqref="E223">
    <cfRule type="expression" dxfId="988" priority="1113" stopIfTrue="1">
      <formula>OR(ISBLANK(E223), ISNUMBER(E223), ISTEXT(E223))</formula>
    </cfRule>
  </conditionalFormatting>
  <conditionalFormatting sqref="E223">
    <cfRule type="expression" dxfId="987" priority="1106" stopIfTrue="1">
      <formula>OR(ISBLANK(E223), ISNUMBER(E223), ISTEXT(E223))</formula>
    </cfRule>
  </conditionalFormatting>
  <conditionalFormatting sqref="C222">
    <cfRule type="expression" dxfId="986" priority="1098" stopIfTrue="1">
      <formula>OR(ISBLANK(C222), ISNUMBER(C222), ISTEXT(C222))</formula>
    </cfRule>
  </conditionalFormatting>
  <conditionalFormatting sqref="C222">
    <cfRule type="expression" dxfId="985" priority="1097" stopIfTrue="1">
      <formula>OR(ISBLANK(C222), ISNUMBER(C222), ISTEXT(C222))</formula>
    </cfRule>
  </conditionalFormatting>
  <conditionalFormatting sqref="T201 T203">
    <cfRule type="expression" dxfId="984" priority="1072" stopIfTrue="1">
      <formula>OR(ISBLANK(T201), ISNUMBER(T201), ISTEXT(T201))</formula>
    </cfRule>
  </conditionalFormatting>
  <conditionalFormatting sqref="U201 U203">
    <cfRule type="expression" dxfId="983" priority="1071" stopIfTrue="1">
      <formula>OR(ISBLANK(U201), ISNUMBER(U201), ISTEXT(U201))</formula>
    </cfRule>
  </conditionalFormatting>
  <conditionalFormatting sqref="T201 T203">
    <cfRule type="expression" dxfId="982" priority="1070" stopIfTrue="1">
      <formula>OR(ISBLANK(T201), ISNUMBER(T201), ISTEXT(T201))</formula>
    </cfRule>
  </conditionalFormatting>
  <conditionalFormatting sqref="U201 U203">
    <cfRule type="expression" dxfId="981" priority="1069" stopIfTrue="1">
      <formula>OR(ISBLANK(U201), ISNUMBER(U201), ISTEXT(U201))</formula>
    </cfRule>
  </conditionalFormatting>
  <conditionalFormatting sqref="T202">
    <cfRule type="expression" dxfId="980" priority="1068" stopIfTrue="1">
      <formula>OR(ISBLANK(T202), ISNUMBER(T202), ISTEXT(T202))</formula>
    </cfRule>
  </conditionalFormatting>
  <conditionalFormatting sqref="U202">
    <cfRule type="expression" dxfId="979" priority="1067" stopIfTrue="1">
      <formula>OR(ISBLANK(U202), ISNUMBER(U202), ISTEXT(U202))</formula>
    </cfRule>
  </conditionalFormatting>
  <conditionalFormatting sqref="T202">
    <cfRule type="expression" dxfId="978" priority="1066" stopIfTrue="1">
      <formula>OR(ISBLANK(T202), ISNUMBER(T202), ISTEXT(T202))</formula>
    </cfRule>
  </conditionalFormatting>
  <conditionalFormatting sqref="U202">
    <cfRule type="expression" dxfId="977" priority="1065" stopIfTrue="1">
      <formula>OR(ISBLANK(U202), ISNUMBER(U202), ISTEXT(U202))</formula>
    </cfRule>
  </conditionalFormatting>
  <conditionalFormatting sqref="V201 V203">
    <cfRule type="expression" dxfId="976" priority="1064" stopIfTrue="1">
      <formula>OR(ISBLANK(V201), ISNUMBER(V201), ISTEXT(V201))</formula>
    </cfRule>
  </conditionalFormatting>
  <conditionalFormatting sqref="W201 W203">
    <cfRule type="expression" dxfId="975" priority="1063" stopIfTrue="1">
      <formula>OR(ISBLANK(W201), ISNUMBER(W201), ISTEXT(W201))</formula>
    </cfRule>
  </conditionalFormatting>
  <conditionalFormatting sqref="V201 V203">
    <cfRule type="expression" dxfId="974" priority="1062" stopIfTrue="1">
      <formula>OR(ISBLANK(V201), ISNUMBER(V201), ISTEXT(V201))</formula>
    </cfRule>
  </conditionalFormatting>
  <conditionalFormatting sqref="W201 W203">
    <cfRule type="expression" dxfId="973" priority="1061" stopIfTrue="1">
      <formula>OR(ISBLANK(W201), ISNUMBER(W201), ISTEXT(W201))</formula>
    </cfRule>
  </conditionalFormatting>
  <conditionalFormatting sqref="V202">
    <cfRule type="expression" dxfId="972" priority="1060" stopIfTrue="1">
      <formula>OR(ISBLANK(V202), ISNUMBER(V202), ISTEXT(V202))</formula>
    </cfRule>
  </conditionalFormatting>
  <conditionalFormatting sqref="W202">
    <cfRule type="expression" dxfId="971" priority="1059" stopIfTrue="1">
      <formula>OR(ISBLANK(W202), ISNUMBER(W202), ISTEXT(W202))</formula>
    </cfRule>
  </conditionalFormatting>
  <conditionalFormatting sqref="V202">
    <cfRule type="expression" dxfId="970" priority="1058" stopIfTrue="1">
      <formula>OR(ISBLANK(V202), ISNUMBER(V202), ISTEXT(V202))</formula>
    </cfRule>
  </conditionalFormatting>
  <conditionalFormatting sqref="W202">
    <cfRule type="expression" dxfId="969" priority="1057" stopIfTrue="1">
      <formula>OR(ISBLANK(W202), ISNUMBER(W202), ISTEXT(W202))</formula>
    </cfRule>
  </conditionalFormatting>
  <conditionalFormatting sqref="X201 X203">
    <cfRule type="expression" dxfId="968" priority="1056" stopIfTrue="1">
      <formula>OR(ISBLANK(X201), ISNUMBER(X201), ISTEXT(X201))</formula>
    </cfRule>
  </conditionalFormatting>
  <conditionalFormatting sqref="Y203">
    <cfRule type="expression" dxfId="967" priority="1055" stopIfTrue="1">
      <formula>OR(ISBLANK(Y203), ISNUMBER(Y203), ISTEXT(Y203))</formula>
    </cfRule>
  </conditionalFormatting>
  <conditionalFormatting sqref="X201 X203">
    <cfRule type="expression" dxfId="966" priority="1054" stopIfTrue="1">
      <formula>OR(ISBLANK(X201), ISNUMBER(X201), ISTEXT(X201))</formula>
    </cfRule>
  </conditionalFormatting>
  <conditionalFormatting sqref="Y203">
    <cfRule type="expression" dxfId="965" priority="1053" stopIfTrue="1">
      <formula>OR(ISBLANK(Y203), ISNUMBER(Y203), ISTEXT(Y203))</formula>
    </cfRule>
  </conditionalFormatting>
  <conditionalFormatting sqref="X202">
    <cfRule type="expression" dxfId="964" priority="1052" stopIfTrue="1">
      <formula>OR(ISBLANK(X202), ISNUMBER(X202), ISTEXT(X202))</formula>
    </cfRule>
  </conditionalFormatting>
  <conditionalFormatting sqref="X202">
    <cfRule type="expression" dxfId="963" priority="1050" stopIfTrue="1">
      <formula>OR(ISBLANK(X202), ISNUMBER(X202), ISTEXT(X202))</formula>
    </cfRule>
  </conditionalFormatting>
  <conditionalFormatting sqref="Y201">
    <cfRule type="expression" dxfId="962" priority="1048" stopIfTrue="1">
      <formula>OR(ISBLANK(Y201), ISNUMBER(Y201), ISTEXT(Y201))</formula>
    </cfRule>
  </conditionalFormatting>
  <conditionalFormatting sqref="Y202">
    <cfRule type="expression" dxfId="961" priority="1047" stopIfTrue="1">
      <formula>OR(ISBLANK(Y202), ISNUMBER(Y202), ISTEXT(Y202))</formula>
    </cfRule>
  </conditionalFormatting>
  <conditionalFormatting sqref="AB166">
    <cfRule type="expression" dxfId="960" priority="1038" stopIfTrue="1">
      <formula>OR(ISBLANK(AB166), ISNUMBER(AB166), ISTEXT(AB166))</formula>
    </cfRule>
  </conditionalFormatting>
  <conditionalFormatting sqref="AC166">
    <cfRule type="expression" dxfId="959" priority="1037" stopIfTrue="1">
      <formula>OR(ISBLANK(AC166), ISNUMBER(AC166), ISTEXT(AC166))</formula>
    </cfRule>
  </conditionalFormatting>
  <conditionalFormatting sqref="F222 F224">
    <cfRule type="expression" dxfId="958" priority="1044" stopIfTrue="1">
      <formula>OR(ISBLANK(F222), ISNUMBER(F222), ISTEXT(F222))</formula>
    </cfRule>
  </conditionalFormatting>
  <conditionalFormatting sqref="G222 G224">
    <cfRule type="expression" dxfId="957" priority="1043" stopIfTrue="1">
      <formula>OR(ISBLANK(G222), ISNUMBER(G222), ISTEXT(G222))</formula>
    </cfRule>
  </conditionalFormatting>
  <conditionalFormatting sqref="G222 G224">
    <cfRule type="expression" dxfId="956" priority="1042" stopIfTrue="1">
      <formula>OR(ISBLANK(G222), ISNUMBER(G222), ISTEXT(G222))</formula>
    </cfRule>
  </conditionalFormatting>
  <conditionalFormatting sqref="F223">
    <cfRule type="expression" dxfId="955" priority="1041" stopIfTrue="1">
      <formula>OR(ISBLANK(F223), ISNUMBER(F223), ISTEXT(F223))</formula>
    </cfRule>
  </conditionalFormatting>
  <conditionalFormatting sqref="G223">
    <cfRule type="expression" dxfId="954" priority="1040" stopIfTrue="1">
      <formula>OR(ISBLANK(G223), ISNUMBER(G223), ISTEXT(G223))</formula>
    </cfRule>
  </conditionalFormatting>
  <conditionalFormatting sqref="G223">
    <cfRule type="expression" dxfId="953" priority="1039" stopIfTrue="1">
      <formula>OR(ISBLANK(G223), ISNUMBER(G223), ISTEXT(G223))</formula>
    </cfRule>
  </conditionalFormatting>
  <conditionalFormatting sqref="H222 H224">
    <cfRule type="expression" dxfId="952" priority="1036" stopIfTrue="1">
      <formula>OR(ISBLANK(H222), ISNUMBER(H222), ISTEXT(H222))</formula>
    </cfRule>
  </conditionalFormatting>
  <conditionalFormatting sqref="I222 I224">
    <cfRule type="expression" dxfId="951" priority="1035" stopIfTrue="1">
      <formula>OR(ISBLANK(I222), ISNUMBER(I222), ISTEXT(I222))</formula>
    </cfRule>
  </conditionalFormatting>
  <conditionalFormatting sqref="I222 I224">
    <cfRule type="expression" dxfId="950" priority="1034" stopIfTrue="1">
      <formula>OR(ISBLANK(I222), ISNUMBER(I222), ISTEXT(I222))</formula>
    </cfRule>
  </conditionalFormatting>
  <conditionalFormatting sqref="H223">
    <cfRule type="expression" dxfId="949" priority="1033" stopIfTrue="1">
      <formula>OR(ISBLANK(H223), ISNUMBER(H223), ISTEXT(H223))</formula>
    </cfRule>
  </conditionalFormatting>
  <conditionalFormatting sqref="I223">
    <cfRule type="expression" dxfId="948" priority="1032" stopIfTrue="1">
      <formula>OR(ISBLANK(I223), ISNUMBER(I223), ISTEXT(I223))</formula>
    </cfRule>
  </conditionalFormatting>
  <conditionalFormatting sqref="I223">
    <cfRule type="expression" dxfId="947" priority="1031" stopIfTrue="1">
      <formula>OR(ISBLANK(I223), ISNUMBER(I223), ISTEXT(I223))</formula>
    </cfRule>
  </conditionalFormatting>
  <conditionalFormatting sqref="Z243:XFD243 A243:B243 Z245:XFD245 D243 A245:D245">
    <cfRule type="expression" dxfId="946" priority="1030" stopIfTrue="1">
      <formula>OR(ISBLANK(A243), ISNUMBER(A243), ISTEXT(A243))</formula>
    </cfRule>
  </conditionalFormatting>
  <conditionalFormatting sqref="T243:U243 T245:U245">
    <cfRule type="expression" dxfId="945" priority="1029" stopIfTrue="1">
      <formula>OR(ISBLANK(T243), ISNUMBER(T243), ISTEXT(T243))</formula>
    </cfRule>
  </conditionalFormatting>
  <conditionalFormatting sqref="V243:W243 V245:W245">
    <cfRule type="expression" dxfId="944" priority="1028" stopIfTrue="1">
      <formula>OR(ISBLANK(V243), ISNUMBER(V243), ISTEXT(V243))</formula>
    </cfRule>
  </conditionalFormatting>
  <conditionalFormatting sqref="X243:Y243 X245">
    <cfRule type="expression" dxfId="943" priority="1027" stopIfTrue="1">
      <formula>OR(ISBLANK(X243), ISNUMBER(X243), ISTEXT(X243))</formula>
    </cfRule>
  </conditionalFormatting>
  <conditionalFormatting sqref="Y245">
    <cfRule type="expression" dxfId="942" priority="1026" stopIfTrue="1">
      <formula>OR(ISBLANK(Y245), ISNUMBER(Y245), ISTEXT(Y245))</formula>
    </cfRule>
  </conditionalFormatting>
  <conditionalFormatting sqref="E243 E245">
    <cfRule type="expression" dxfId="941" priority="1025" stopIfTrue="1">
      <formula>OR(ISBLANK(E243), ISNUMBER(E243), ISTEXT(E243))</formula>
    </cfRule>
  </conditionalFormatting>
  <conditionalFormatting sqref="E243 E245">
    <cfRule type="expression" dxfId="940" priority="1024" stopIfTrue="1">
      <formula>OR(ISBLANK(E243), ISNUMBER(E243), ISTEXT(E243))</formula>
    </cfRule>
  </conditionalFormatting>
  <conditionalFormatting sqref="Z244:XFD244 A244:D244">
    <cfRule type="expression" dxfId="939" priority="1023" stopIfTrue="1">
      <formula>OR(ISBLANK(A244), ISNUMBER(A244), ISTEXT(A244))</formula>
    </cfRule>
  </conditionalFormatting>
  <conditionalFormatting sqref="T244:U244">
    <cfRule type="expression" dxfId="938" priority="1022" stopIfTrue="1">
      <formula>OR(ISBLANK(T244), ISNUMBER(T244), ISTEXT(T244))</formula>
    </cfRule>
  </conditionalFormatting>
  <conditionalFormatting sqref="V244:W244">
    <cfRule type="expression" dxfId="937" priority="1021" stopIfTrue="1">
      <formula>OR(ISBLANK(V244), ISNUMBER(V244), ISTEXT(V244))</formula>
    </cfRule>
  </conditionalFormatting>
  <conditionalFormatting sqref="X244">
    <cfRule type="expression" dxfId="936" priority="1020" stopIfTrue="1">
      <formula>OR(ISBLANK(X244), ISNUMBER(X244), ISTEXT(X244))</formula>
    </cfRule>
  </conditionalFormatting>
  <conditionalFormatting sqref="Y244">
    <cfRule type="expression" dxfId="935" priority="1019" stopIfTrue="1">
      <formula>OR(ISBLANK(Y244), ISNUMBER(Y244), ISTEXT(Y244))</formula>
    </cfRule>
  </conditionalFormatting>
  <conditionalFormatting sqref="E244">
    <cfRule type="expression" dxfId="934" priority="1018" stopIfTrue="1">
      <formula>OR(ISBLANK(E244), ISNUMBER(E244), ISTEXT(E244))</formula>
    </cfRule>
  </conditionalFormatting>
  <conditionalFormatting sqref="E244">
    <cfRule type="expression" dxfId="933" priority="1017" stopIfTrue="1">
      <formula>OR(ISBLANK(E244), ISNUMBER(E244), ISTEXT(E244))</formula>
    </cfRule>
  </conditionalFormatting>
  <conditionalFormatting sqref="C243">
    <cfRule type="expression" dxfId="932" priority="1016" stopIfTrue="1">
      <formula>OR(ISBLANK(C243), ISNUMBER(C243), ISTEXT(C243))</formula>
    </cfRule>
  </conditionalFormatting>
  <conditionalFormatting sqref="C243">
    <cfRule type="expression" dxfId="931" priority="1015" stopIfTrue="1">
      <formula>OR(ISBLANK(C243), ISNUMBER(C243), ISTEXT(C243))</formula>
    </cfRule>
  </conditionalFormatting>
  <conditionalFormatting sqref="F243 F245">
    <cfRule type="expression" dxfId="930" priority="1002" stopIfTrue="1">
      <formula>OR(ISBLANK(F243), ISNUMBER(F243), ISTEXT(F243))</formula>
    </cfRule>
  </conditionalFormatting>
  <conditionalFormatting sqref="F244">
    <cfRule type="expression" dxfId="929" priority="999" stopIfTrue="1">
      <formula>OR(ISBLANK(F244), ISNUMBER(F244), ISTEXT(F244))</formula>
    </cfRule>
  </conditionalFormatting>
  <conditionalFormatting sqref="G243 G245">
    <cfRule type="expression" dxfId="928" priority="996" stopIfTrue="1">
      <formula>OR(ISBLANK(G243), ISNUMBER(G243), ISTEXT(G243))</formula>
    </cfRule>
  </conditionalFormatting>
  <conditionalFormatting sqref="G243 G245">
    <cfRule type="expression" dxfId="927" priority="995" stopIfTrue="1">
      <formula>OR(ISBLANK(G243), ISNUMBER(G243), ISTEXT(G243))</formula>
    </cfRule>
  </conditionalFormatting>
  <conditionalFormatting sqref="G244">
    <cfRule type="expression" dxfId="926" priority="994" stopIfTrue="1">
      <formula>OR(ISBLANK(G244), ISNUMBER(G244), ISTEXT(G244))</formula>
    </cfRule>
  </conditionalFormatting>
  <conditionalFormatting sqref="G244">
    <cfRule type="expression" dxfId="925" priority="993" stopIfTrue="1">
      <formula>OR(ISBLANK(G244), ISNUMBER(G244), ISTEXT(G244))</formula>
    </cfRule>
  </conditionalFormatting>
  <conditionalFormatting sqref="J222 J224">
    <cfRule type="expression" dxfId="924" priority="992" stopIfTrue="1">
      <formula>OR(ISBLANK(J222), ISNUMBER(J222), ISTEXT(J222))</formula>
    </cfRule>
  </conditionalFormatting>
  <conditionalFormatting sqref="K222 K224">
    <cfRule type="expression" dxfId="923" priority="991" stopIfTrue="1">
      <formula>OR(ISBLANK(K222), ISNUMBER(K222), ISTEXT(K222))</formula>
    </cfRule>
  </conditionalFormatting>
  <conditionalFormatting sqref="K222 K224">
    <cfRule type="expression" dxfId="922" priority="990" stopIfTrue="1">
      <formula>OR(ISBLANK(K222), ISNUMBER(K222), ISTEXT(K222))</formula>
    </cfRule>
  </conditionalFormatting>
  <conditionalFormatting sqref="J223">
    <cfRule type="expression" dxfId="921" priority="989" stopIfTrue="1">
      <formula>OR(ISBLANK(J223), ISNUMBER(J223), ISTEXT(J223))</formula>
    </cfRule>
  </conditionalFormatting>
  <conditionalFormatting sqref="K223">
    <cfRule type="expression" dxfId="920" priority="988" stopIfTrue="1">
      <formula>OR(ISBLANK(K223), ISNUMBER(K223), ISTEXT(K223))</formula>
    </cfRule>
  </conditionalFormatting>
  <conditionalFormatting sqref="K223">
    <cfRule type="expression" dxfId="919" priority="987" stopIfTrue="1">
      <formula>OR(ISBLANK(K223), ISNUMBER(K223), ISTEXT(K223))</formula>
    </cfRule>
  </conditionalFormatting>
  <conditionalFormatting sqref="L222 L224">
    <cfRule type="expression" dxfId="918" priority="986" stopIfTrue="1">
      <formula>OR(ISBLANK(L222), ISNUMBER(L222), ISTEXT(L222))</formula>
    </cfRule>
  </conditionalFormatting>
  <conditionalFormatting sqref="M222 M224">
    <cfRule type="expression" dxfId="917" priority="985" stopIfTrue="1">
      <formula>OR(ISBLANK(M222), ISNUMBER(M222), ISTEXT(M222))</formula>
    </cfRule>
  </conditionalFormatting>
  <conditionalFormatting sqref="M222 M224">
    <cfRule type="expression" dxfId="916" priority="984" stopIfTrue="1">
      <formula>OR(ISBLANK(M222), ISNUMBER(M222), ISTEXT(M222))</formula>
    </cfRule>
  </conditionalFormatting>
  <conditionalFormatting sqref="L223">
    <cfRule type="expression" dxfId="915" priority="983" stopIfTrue="1">
      <formula>OR(ISBLANK(L223), ISNUMBER(L223), ISTEXT(L223))</formula>
    </cfRule>
  </conditionalFormatting>
  <conditionalFormatting sqref="M223">
    <cfRule type="expression" dxfId="914" priority="982" stopIfTrue="1">
      <formula>OR(ISBLANK(M223), ISNUMBER(M223), ISTEXT(M223))</formula>
    </cfRule>
  </conditionalFormatting>
  <conditionalFormatting sqref="M223">
    <cfRule type="expression" dxfId="913" priority="981" stopIfTrue="1">
      <formula>OR(ISBLANK(M223), ISNUMBER(M223), ISTEXT(M223))</formula>
    </cfRule>
  </conditionalFormatting>
  <conditionalFormatting sqref="H243 H245">
    <cfRule type="expression" dxfId="912" priority="980" stopIfTrue="1">
      <formula>OR(ISBLANK(H243), ISNUMBER(H243), ISTEXT(H243))</formula>
    </cfRule>
  </conditionalFormatting>
  <conditionalFormatting sqref="H244">
    <cfRule type="expression" dxfId="911" priority="979" stopIfTrue="1">
      <formula>OR(ISBLANK(H244), ISNUMBER(H244), ISTEXT(H244))</formula>
    </cfRule>
  </conditionalFormatting>
  <conditionalFormatting sqref="I243 I245">
    <cfRule type="expression" dxfId="910" priority="978" stopIfTrue="1">
      <formula>OR(ISBLANK(I243), ISNUMBER(I243), ISTEXT(I243))</formula>
    </cfRule>
  </conditionalFormatting>
  <conditionalFormatting sqref="I243 I245">
    <cfRule type="expression" dxfId="909" priority="977" stopIfTrue="1">
      <formula>OR(ISBLANK(I243), ISNUMBER(I243), ISTEXT(I243))</formula>
    </cfRule>
  </conditionalFormatting>
  <conditionalFormatting sqref="I244">
    <cfRule type="expression" dxfId="908" priority="976" stopIfTrue="1">
      <formula>OR(ISBLANK(I244), ISNUMBER(I244), ISTEXT(I244))</formula>
    </cfRule>
  </conditionalFormatting>
  <conditionalFormatting sqref="I244">
    <cfRule type="expression" dxfId="907" priority="975" stopIfTrue="1">
      <formula>OR(ISBLANK(I244), ISNUMBER(I244), ISTEXT(I244))</formula>
    </cfRule>
  </conditionalFormatting>
  <conditionalFormatting sqref="J243 J245">
    <cfRule type="expression" dxfId="906" priority="974" stopIfTrue="1">
      <formula>OR(ISBLANK(J243), ISNUMBER(J243), ISTEXT(J243))</formula>
    </cfRule>
  </conditionalFormatting>
  <conditionalFormatting sqref="J244">
    <cfRule type="expression" dxfId="905" priority="973" stopIfTrue="1">
      <formula>OR(ISBLANK(J244), ISNUMBER(J244), ISTEXT(J244))</formula>
    </cfRule>
  </conditionalFormatting>
  <conditionalFormatting sqref="K243 K245">
    <cfRule type="expression" dxfId="904" priority="972" stopIfTrue="1">
      <formula>OR(ISBLANK(K243), ISNUMBER(K243), ISTEXT(K243))</formula>
    </cfRule>
  </conditionalFormatting>
  <conditionalFormatting sqref="K243 K245">
    <cfRule type="expression" dxfId="903" priority="971" stopIfTrue="1">
      <formula>OR(ISBLANK(K243), ISNUMBER(K243), ISTEXT(K243))</formula>
    </cfRule>
  </conditionalFormatting>
  <conditionalFormatting sqref="K244">
    <cfRule type="expression" dxfId="902" priority="970" stopIfTrue="1">
      <formula>OR(ISBLANK(K244), ISNUMBER(K244), ISTEXT(K244))</formula>
    </cfRule>
  </conditionalFormatting>
  <conditionalFormatting sqref="K244">
    <cfRule type="expression" dxfId="901" priority="969" stopIfTrue="1">
      <formula>OR(ISBLANK(K244), ISNUMBER(K244), ISTEXT(K244))</formula>
    </cfRule>
  </conditionalFormatting>
  <conditionalFormatting sqref="N222 N224">
    <cfRule type="expression" dxfId="900" priority="968" stopIfTrue="1">
      <formula>OR(ISBLANK(N222), ISNUMBER(N222), ISTEXT(N222))</formula>
    </cfRule>
  </conditionalFormatting>
  <conditionalFormatting sqref="O222 O224">
    <cfRule type="expression" dxfId="899" priority="967" stopIfTrue="1">
      <formula>OR(ISBLANK(O222), ISNUMBER(O222), ISTEXT(O222))</formula>
    </cfRule>
  </conditionalFormatting>
  <conditionalFormatting sqref="O222 O224">
    <cfRule type="expression" dxfId="898" priority="966" stopIfTrue="1">
      <formula>OR(ISBLANK(O222), ISNUMBER(O222), ISTEXT(O222))</formula>
    </cfRule>
  </conditionalFormatting>
  <conditionalFormatting sqref="N223">
    <cfRule type="expression" dxfId="897" priority="965" stopIfTrue="1">
      <formula>OR(ISBLANK(N223), ISNUMBER(N223), ISTEXT(N223))</formula>
    </cfRule>
  </conditionalFormatting>
  <conditionalFormatting sqref="O223">
    <cfRule type="expression" dxfId="896" priority="964" stopIfTrue="1">
      <formula>OR(ISBLANK(O223), ISNUMBER(O223), ISTEXT(O223))</formula>
    </cfRule>
  </conditionalFormatting>
  <conditionalFormatting sqref="O223">
    <cfRule type="expression" dxfId="895" priority="963" stopIfTrue="1">
      <formula>OR(ISBLANK(O223), ISNUMBER(O223), ISTEXT(O223))</formula>
    </cfRule>
  </conditionalFormatting>
  <conditionalFormatting sqref="P222 P224">
    <cfRule type="expression" dxfId="894" priority="962" stopIfTrue="1">
      <formula>OR(ISBLANK(P222), ISNUMBER(P222), ISTEXT(P222))</formula>
    </cfRule>
  </conditionalFormatting>
  <conditionalFormatting sqref="Q222 Q224">
    <cfRule type="expression" dxfId="893" priority="961" stopIfTrue="1">
      <formula>OR(ISBLANK(Q222), ISNUMBER(Q222), ISTEXT(Q222))</formula>
    </cfRule>
  </conditionalFormatting>
  <conditionalFormatting sqref="Q222 Q224">
    <cfRule type="expression" dxfId="892" priority="960" stopIfTrue="1">
      <formula>OR(ISBLANK(Q222), ISNUMBER(Q222), ISTEXT(Q222))</formula>
    </cfRule>
  </conditionalFormatting>
  <conditionalFormatting sqref="P223">
    <cfRule type="expression" dxfId="891" priority="959" stopIfTrue="1">
      <formula>OR(ISBLANK(P223), ISNUMBER(P223), ISTEXT(P223))</formula>
    </cfRule>
  </conditionalFormatting>
  <conditionalFormatting sqref="Q223">
    <cfRule type="expression" dxfId="890" priority="958" stopIfTrue="1">
      <formula>OR(ISBLANK(Q223), ISNUMBER(Q223), ISTEXT(Q223))</formula>
    </cfRule>
  </conditionalFormatting>
  <conditionalFormatting sqref="Q223">
    <cfRule type="expression" dxfId="889" priority="957" stopIfTrue="1">
      <formula>OR(ISBLANK(Q223), ISNUMBER(Q223), ISTEXT(Q223))</formula>
    </cfRule>
  </conditionalFormatting>
  <conditionalFormatting sqref="L243 L245">
    <cfRule type="expression" dxfId="888" priority="956" stopIfTrue="1">
      <formula>OR(ISBLANK(L243), ISNUMBER(L243), ISTEXT(L243))</formula>
    </cfRule>
  </conditionalFormatting>
  <conditionalFormatting sqref="L244">
    <cfRule type="expression" dxfId="887" priority="955" stopIfTrue="1">
      <formula>OR(ISBLANK(L244), ISNUMBER(L244), ISTEXT(L244))</formula>
    </cfRule>
  </conditionalFormatting>
  <conditionalFormatting sqref="M243 M245">
    <cfRule type="expression" dxfId="886" priority="954" stopIfTrue="1">
      <formula>OR(ISBLANK(M243), ISNUMBER(M243), ISTEXT(M243))</formula>
    </cfRule>
  </conditionalFormatting>
  <conditionalFormatting sqref="M243 M245">
    <cfRule type="expression" dxfId="885" priority="953" stopIfTrue="1">
      <formula>OR(ISBLANK(M243), ISNUMBER(M243), ISTEXT(M243))</formula>
    </cfRule>
  </conditionalFormatting>
  <conditionalFormatting sqref="M244">
    <cfRule type="expression" dxfId="884" priority="952" stopIfTrue="1">
      <formula>OR(ISBLANK(M244), ISNUMBER(M244), ISTEXT(M244))</formula>
    </cfRule>
  </conditionalFormatting>
  <conditionalFormatting sqref="M244">
    <cfRule type="expression" dxfId="883" priority="951" stopIfTrue="1">
      <formula>OR(ISBLANK(M244), ISNUMBER(M244), ISTEXT(M244))</formula>
    </cfRule>
  </conditionalFormatting>
  <conditionalFormatting sqref="R222 R224">
    <cfRule type="expression" dxfId="882" priority="950" stopIfTrue="1">
      <formula>OR(ISBLANK(R222), ISNUMBER(R222), ISTEXT(R222))</formula>
    </cfRule>
  </conditionalFormatting>
  <conditionalFormatting sqref="S222 S224">
    <cfRule type="expression" dxfId="881" priority="949" stopIfTrue="1">
      <formula>OR(ISBLANK(S222), ISNUMBER(S222), ISTEXT(S222))</formula>
    </cfRule>
  </conditionalFormatting>
  <conditionalFormatting sqref="S222 S224">
    <cfRule type="expression" dxfId="880" priority="948" stopIfTrue="1">
      <formula>OR(ISBLANK(S222), ISNUMBER(S222), ISTEXT(S222))</formula>
    </cfRule>
  </conditionalFormatting>
  <conditionalFormatting sqref="R223">
    <cfRule type="expression" dxfId="879" priority="947" stopIfTrue="1">
      <formula>OR(ISBLANK(R223), ISNUMBER(R223), ISTEXT(R223))</formula>
    </cfRule>
  </conditionalFormatting>
  <conditionalFormatting sqref="S223">
    <cfRule type="expression" dxfId="878" priority="946" stopIfTrue="1">
      <formula>OR(ISBLANK(S223), ISNUMBER(S223), ISTEXT(S223))</formula>
    </cfRule>
  </conditionalFormatting>
  <conditionalFormatting sqref="S223">
    <cfRule type="expression" dxfId="877" priority="945" stopIfTrue="1">
      <formula>OR(ISBLANK(S223), ISNUMBER(S223), ISTEXT(S223))</formula>
    </cfRule>
  </conditionalFormatting>
  <conditionalFormatting sqref="N243 N245">
    <cfRule type="expression" dxfId="876" priority="944" stopIfTrue="1">
      <formula>OR(ISBLANK(N243), ISNUMBER(N243), ISTEXT(N243))</formula>
    </cfRule>
  </conditionalFormatting>
  <conditionalFormatting sqref="N244">
    <cfRule type="expression" dxfId="875" priority="943" stopIfTrue="1">
      <formula>OR(ISBLANK(N244), ISNUMBER(N244), ISTEXT(N244))</formula>
    </cfRule>
  </conditionalFormatting>
  <conditionalFormatting sqref="O243 O245">
    <cfRule type="expression" dxfId="874" priority="942" stopIfTrue="1">
      <formula>OR(ISBLANK(O243), ISNUMBER(O243), ISTEXT(O243))</formula>
    </cfRule>
  </conditionalFormatting>
  <conditionalFormatting sqref="O243 O245">
    <cfRule type="expression" dxfId="873" priority="941" stopIfTrue="1">
      <formula>OR(ISBLANK(O243), ISNUMBER(O243), ISTEXT(O243))</formula>
    </cfRule>
  </conditionalFormatting>
  <conditionalFormatting sqref="O244">
    <cfRule type="expression" dxfId="872" priority="940" stopIfTrue="1">
      <formula>OR(ISBLANK(O244), ISNUMBER(O244), ISTEXT(O244))</formula>
    </cfRule>
  </conditionalFormatting>
  <conditionalFormatting sqref="O244">
    <cfRule type="expression" dxfId="871" priority="939" stopIfTrue="1">
      <formula>OR(ISBLANK(O244), ISNUMBER(O244), ISTEXT(O244))</formula>
    </cfRule>
  </conditionalFormatting>
  <conditionalFormatting sqref="T222 T224">
    <cfRule type="expression" dxfId="870" priority="938" stopIfTrue="1">
      <formula>OR(ISBLANK(T222), ISNUMBER(T222), ISTEXT(T222))</formula>
    </cfRule>
  </conditionalFormatting>
  <conditionalFormatting sqref="U222 U224">
    <cfRule type="expression" dxfId="869" priority="937" stopIfTrue="1">
      <formula>OR(ISBLANK(U222), ISNUMBER(U222), ISTEXT(U222))</formula>
    </cfRule>
  </conditionalFormatting>
  <conditionalFormatting sqref="U222 U224">
    <cfRule type="expression" dxfId="868" priority="936" stopIfTrue="1">
      <formula>OR(ISBLANK(U222), ISNUMBER(U222), ISTEXT(U222))</formula>
    </cfRule>
  </conditionalFormatting>
  <conditionalFormatting sqref="T223">
    <cfRule type="expression" dxfId="867" priority="935" stopIfTrue="1">
      <formula>OR(ISBLANK(T223), ISNUMBER(T223), ISTEXT(T223))</formula>
    </cfRule>
  </conditionalFormatting>
  <conditionalFormatting sqref="U223">
    <cfRule type="expression" dxfId="866" priority="934" stopIfTrue="1">
      <formula>OR(ISBLANK(U223), ISNUMBER(U223), ISTEXT(U223))</formula>
    </cfRule>
  </conditionalFormatting>
  <conditionalFormatting sqref="U223">
    <cfRule type="expression" dxfId="865" priority="933" stopIfTrue="1">
      <formula>OR(ISBLANK(U223), ISNUMBER(U223), ISTEXT(U223))</formula>
    </cfRule>
  </conditionalFormatting>
  <conditionalFormatting sqref="P243 P245">
    <cfRule type="expression" dxfId="864" priority="932" stopIfTrue="1">
      <formula>OR(ISBLANK(P243), ISNUMBER(P243), ISTEXT(P243))</formula>
    </cfRule>
  </conditionalFormatting>
  <conditionalFormatting sqref="P244">
    <cfRule type="expression" dxfId="863" priority="931" stopIfTrue="1">
      <formula>OR(ISBLANK(P244), ISNUMBER(P244), ISTEXT(P244))</formula>
    </cfRule>
  </conditionalFormatting>
  <conditionalFormatting sqref="Q243 Q245">
    <cfRule type="expression" dxfId="862" priority="930" stopIfTrue="1">
      <formula>OR(ISBLANK(Q243), ISNUMBER(Q243), ISTEXT(Q243))</formula>
    </cfRule>
  </conditionalFormatting>
  <conditionalFormatting sqref="Q243 Q245">
    <cfRule type="expression" dxfId="861" priority="929" stopIfTrue="1">
      <formula>OR(ISBLANK(Q243), ISNUMBER(Q243), ISTEXT(Q243))</formula>
    </cfRule>
  </conditionalFormatting>
  <conditionalFormatting sqref="Q244">
    <cfRule type="expression" dxfId="860" priority="928" stopIfTrue="1">
      <formula>OR(ISBLANK(Q244), ISNUMBER(Q244), ISTEXT(Q244))</formula>
    </cfRule>
  </conditionalFormatting>
  <conditionalFormatting sqref="Q244">
    <cfRule type="expression" dxfId="859" priority="927" stopIfTrue="1">
      <formula>OR(ISBLANK(Q244), ISNUMBER(Q244), ISTEXT(Q244))</formula>
    </cfRule>
  </conditionalFormatting>
  <conditionalFormatting sqref="V222 V224">
    <cfRule type="expression" dxfId="858" priority="926" stopIfTrue="1">
      <formula>OR(ISBLANK(V222), ISNUMBER(V222), ISTEXT(V222))</formula>
    </cfRule>
  </conditionalFormatting>
  <conditionalFormatting sqref="W222 W224">
    <cfRule type="expression" dxfId="857" priority="925" stopIfTrue="1">
      <formula>OR(ISBLANK(W222), ISNUMBER(W222), ISTEXT(W222))</formula>
    </cfRule>
  </conditionalFormatting>
  <conditionalFormatting sqref="W222 W224">
    <cfRule type="expression" dxfId="856" priority="924" stopIfTrue="1">
      <formula>OR(ISBLANK(W222), ISNUMBER(W222), ISTEXT(W222))</formula>
    </cfRule>
  </conditionalFormatting>
  <conditionalFormatting sqref="V223">
    <cfRule type="expression" dxfId="855" priority="923" stopIfTrue="1">
      <formula>OR(ISBLANK(V223), ISNUMBER(V223), ISTEXT(V223))</formula>
    </cfRule>
  </conditionalFormatting>
  <conditionalFormatting sqref="W223">
    <cfRule type="expression" dxfId="854" priority="922" stopIfTrue="1">
      <formula>OR(ISBLANK(W223), ISNUMBER(W223), ISTEXT(W223))</formula>
    </cfRule>
  </conditionalFormatting>
  <conditionalFormatting sqref="W223">
    <cfRule type="expression" dxfId="853" priority="921" stopIfTrue="1">
      <formula>OR(ISBLANK(W223), ISNUMBER(W223), ISTEXT(W223))</formula>
    </cfRule>
  </conditionalFormatting>
  <conditionalFormatting sqref="R243 R245">
    <cfRule type="expression" dxfId="852" priority="920" stopIfTrue="1">
      <formula>OR(ISBLANK(R243), ISNUMBER(R243), ISTEXT(R243))</formula>
    </cfRule>
  </conditionalFormatting>
  <conditionalFormatting sqref="R244">
    <cfRule type="expression" dxfId="851" priority="919" stopIfTrue="1">
      <formula>OR(ISBLANK(R244), ISNUMBER(R244), ISTEXT(R244))</formula>
    </cfRule>
  </conditionalFormatting>
  <conditionalFormatting sqref="S243 S245">
    <cfRule type="expression" dxfId="850" priority="918" stopIfTrue="1">
      <formula>OR(ISBLANK(S243), ISNUMBER(S243), ISTEXT(S243))</formula>
    </cfRule>
  </conditionalFormatting>
  <conditionalFormatting sqref="S243 S245">
    <cfRule type="expression" dxfId="849" priority="917" stopIfTrue="1">
      <formula>OR(ISBLANK(S243), ISNUMBER(S243), ISTEXT(S243))</formula>
    </cfRule>
  </conditionalFormatting>
  <conditionalFormatting sqref="S244">
    <cfRule type="expression" dxfId="848" priority="916" stopIfTrue="1">
      <formula>OR(ISBLANK(S244), ISNUMBER(S244), ISTEXT(S244))</formula>
    </cfRule>
  </conditionalFormatting>
  <conditionalFormatting sqref="S244">
    <cfRule type="expression" dxfId="847" priority="915" stopIfTrue="1">
      <formula>OR(ISBLANK(S244), ISNUMBER(S244), ISTEXT(S244))</formula>
    </cfRule>
  </conditionalFormatting>
  <conditionalFormatting sqref="A264:B264 D264 A266:D266">
    <cfRule type="expression" dxfId="846" priority="914" stopIfTrue="1">
      <formula>OR(ISBLANK(A264), ISNUMBER(A264), ISTEXT(A264))</formula>
    </cfRule>
  </conditionalFormatting>
  <conditionalFormatting sqref="E264 E266">
    <cfRule type="expression" dxfId="845" priority="913" stopIfTrue="1">
      <formula>OR(ISBLANK(E264), ISNUMBER(E264), ISTEXT(E264))</formula>
    </cfRule>
  </conditionalFormatting>
  <conditionalFormatting sqref="E264 E266">
    <cfRule type="expression" dxfId="844" priority="912" stopIfTrue="1">
      <formula>OR(ISBLANK(E264), ISNUMBER(E264), ISTEXT(E264))</formula>
    </cfRule>
  </conditionalFormatting>
  <conditionalFormatting sqref="A265:D265">
    <cfRule type="expression" dxfId="843" priority="911" stopIfTrue="1">
      <formula>OR(ISBLANK(A265), ISNUMBER(A265), ISTEXT(A265))</formula>
    </cfRule>
  </conditionalFormatting>
  <conditionalFormatting sqref="E265">
    <cfRule type="expression" dxfId="842" priority="910" stopIfTrue="1">
      <formula>OR(ISBLANK(E265), ISNUMBER(E265), ISTEXT(E265))</formula>
    </cfRule>
  </conditionalFormatting>
  <conditionalFormatting sqref="E265">
    <cfRule type="expression" dxfId="841" priority="909" stopIfTrue="1">
      <formula>OR(ISBLANK(E265), ISNUMBER(E265), ISTEXT(E265))</formula>
    </cfRule>
  </conditionalFormatting>
  <conditionalFormatting sqref="C264">
    <cfRule type="expression" dxfId="840" priority="908" stopIfTrue="1">
      <formula>OR(ISBLANK(C264), ISNUMBER(C264), ISTEXT(C264))</formula>
    </cfRule>
  </conditionalFormatting>
  <conditionalFormatting sqref="C264">
    <cfRule type="expression" dxfId="839" priority="907" stopIfTrue="1">
      <formula>OR(ISBLANK(C264), ISNUMBER(C264), ISTEXT(C264))</formula>
    </cfRule>
  </conditionalFormatting>
  <conditionalFormatting sqref="A285:B285 D285 A287:B287 D287">
    <cfRule type="expression" dxfId="838" priority="904" stopIfTrue="1">
      <formula>OR(ISBLANK(A285), ISNUMBER(A285), ISTEXT(A285))</formula>
    </cfRule>
  </conditionalFormatting>
  <conditionalFormatting sqref="E285 E287">
    <cfRule type="expression" dxfId="837" priority="903" stopIfTrue="1">
      <formula>OR(ISBLANK(E285), ISNUMBER(E285), ISTEXT(E285))</formula>
    </cfRule>
  </conditionalFormatting>
  <conditionalFormatting sqref="E285 E287">
    <cfRule type="expression" dxfId="836" priority="902" stopIfTrue="1">
      <formula>OR(ISBLANK(E285), ISNUMBER(E285), ISTEXT(E285))</formula>
    </cfRule>
  </conditionalFormatting>
  <conditionalFormatting sqref="A286:B286 D286">
    <cfRule type="expression" dxfId="835" priority="901" stopIfTrue="1">
      <formula>OR(ISBLANK(A286), ISNUMBER(A286), ISTEXT(A286))</formula>
    </cfRule>
  </conditionalFormatting>
  <conditionalFormatting sqref="E286">
    <cfRule type="expression" dxfId="834" priority="900" stopIfTrue="1">
      <formula>OR(ISBLANK(E286), ISNUMBER(E286), ISTEXT(E286))</formula>
    </cfRule>
  </conditionalFormatting>
  <conditionalFormatting sqref="E286">
    <cfRule type="expression" dxfId="833" priority="899" stopIfTrue="1">
      <formula>OR(ISBLANK(E286), ISNUMBER(E286), ISTEXT(E286))</formula>
    </cfRule>
  </conditionalFormatting>
  <conditionalFormatting sqref="A306:B306 D306 A308:D308">
    <cfRule type="expression" dxfId="832" priority="896" stopIfTrue="1">
      <formula>OR(ISBLANK(A306), ISNUMBER(A306), ISTEXT(A306))</formula>
    </cfRule>
  </conditionalFormatting>
  <conditionalFormatting sqref="E306 E308">
    <cfRule type="expression" dxfId="831" priority="895" stopIfTrue="1">
      <formula>OR(ISBLANK(E306), ISNUMBER(E306), ISTEXT(E306))</formula>
    </cfRule>
  </conditionalFormatting>
  <conditionalFormatting sqref="E306 E308">
    <cfRule type="expression" dxfId="830" priority="894" stopIfTrue="1">
      <formula>OR(ISBLANK(E306), ISNUMBER(E306), ISTEXT(E306))</formula>
    </cfRule>
  </conditionalFormatting>
  <conditionalFormatting sqref="A307:D307">
    <cfRule type="expression" dxfId="829" priority="893" stopIfTrue="1">
      <formula>OR(ISBLANK(A307), ISNUMBER(A307), ISTEXT(A307))</formula>
    </cfRule>
  </conditionalFormatting>
  <conditionalFormatting sqref="E307">
    <cfRule type="expression" dxfId="828" priority="892" stopIfTrue="1">
      <formula>OR(ISBLANK(E307), ISNUMBER(E307), ISTEXT(E307))</formula>
    </cfRule>
  </conditionalFormatting>
  <conditionalFormatting sqref="E307">
    <cfRule type="expression" dxfId="827" priority="891" stopIfTrue="1">
      <formula>OR(ISBLANK(E307), ISNUMBER(E307), ISTEXT(E307))</formula>
    </cfRule>
  </conditionalFormatting>
  <conditionalFormatting sqref="F264 F266">
    <cfRule type="expression" dxfId="826" priority="888" stopIfTrue="1">
      <formula>OR(ISBLANK(F264), ISNUMBER(F264), ISTEXT(F264))</formula>
    </cfRule>
  </conditionalFormatting>
  <conditionalFormatting sqref="G264 G266">
    <cfRule type="expression" dxfId="825" priority="887" stopIfTrue="1">
      <formula>OR(ISBLANK(G264), ISNUMBER(G264), ISTEXT(G264))</formula>
    </cfRule>
  </conditionalFormatting>
  <conditionalFormatting sqref="G264 G266">
    <cfRule type="expression" dxfId="824" priority="886" stopIfTrue="1">
      <formula>OR(ISBLANK(G264), ISNUMBER(G264), ISTEXT(G264))</formula>
    </cfRule>
  </conditionalFormatting>
  <conditionalFormatting sqref="F265">
    <cfRule type="expression" dxfId="823" priority="885" stopIfTrue="1">
      <formula>OR(ISBLANK(F265), ISNUMBER(F265), ISTEXT(F265))</formula>
    </cfRule>
  </conditionalFormatting>
  <conditionalFormatting sqref="G265">
    <cfRule type="expression" dxfId="822" priority="884" stopIfTrue="1">
      <formula>OR(ISBLANK(G265), ISNUMBER(G265), ISTEXT(G265))</formula>
    </cfRule>
  </conditionalFormatting>
  <conditionalFormatting sqref="G265">
    <cfRule type="expression" dxfId="821" priority="883" stopIfTrue="1">
      <formula>OR(ISBLANK(G265), ISNUMBER(G265), ISTEXT(G265))</formula>
    </cfRule>
  </conditionalFormatting>
  <conditionalFormatting sqref="F285 F287">
    <cfRule type="expression" dxfId="820" priority="882" stopIfTrue="1">
      <formula>OR(ISBLANK(F285), ISNUMBER(F285), ISTEXT(F285))</formula>
    </cfRule>
  </conditionalFormatting>
  <conditionalFormatting sqref="G287">
    <cfRule type="expression" dxfId="819" priority="881" stopIfTrue="1">
      <formula>OR(ISBLANK(G287), ISNUMBER(G287), ISTEXT(G287))</formula>
    </cfRule>
  </conditionalFormatting>
  <conditionalFormatting sqref="G287">
    <cfRule type="expression" dxfId="818" priority="880" stopIfTrue="1">
      <formula>OR(ISBLANK(G287), ISNUMBER(G287), ISTEXT(G287))</formula>
    </cfRule>
  </conditionalFormatting>
  <conditionalFormatting sqref="F286">
    <cfRule type="expression" dxfId="817" priority="879" stopIfTrue="1">
      <formula>OR(ISBLANK(F286), ISNUMBER(F286), ISTEXT(F286))</formula>
    </cfRule>
  </conditionalFormatting>
  <conditionalFormatting sqref="F306 F308">
    <cfRule type="expression" dxfId="816" priority="876" stopIfTrue="1">
      <formula>OR(ISBLANK(F306), ISNUMBER(F306), ISTEXT(F306))</formula>
    </cfRule>
  </conditionalFormatting>
  <conditionalFormatting sqref="G308">
    <cfRule type="expression" dxfId="815" priority="875" stopIfTrue="1">
      <formula>OR(ISBLANK(G308), ISNUMBER(G308), ISTEXT(G308))</formula>
    </cfRule>
  </conditionalFormatting>
  <conditionalFormatting sqref="G308">
    <cfRule type="expression" dxfId="814" priority="874" stopIfTrue="1">
      <formula>OR(ISBLANK(G308), ISNUMBER(G308), ISTEXT(G308))</formula>
    </cfRule>
  </conditionalFormatting>
  <conditionalFormatting sqref="F307">
    <cfRule type="expression" dxfId="813" priority="873" stopIfTrue="1">
      <formula>OR(ISBLANK(F307), ISNUMBER(F307), ISTEXT(F307))</formula>
    </cfRule>
  </conditionalFormatting>
  <conditionalFormatting sqref="H264 H266">
    <cfRule type="expression" dxfId="812" priority="870" stopIfTrue="1">
      <formula>OR(ISBLANK(H264), ISNUMBER(H264), ISTEXT(H264))</formula>
    </cfRule>
  </conditionalFormatting>
  <conditionalFormatting sqref="I266">
    <cfRule type="expression" dxfId="811" priority="869" stopIfTrue="1">
      <formula>OR(ISBLANK(I266), ISNUMBER(I266), ISTEXT(I266))</formula>
    </cfRule>
  </conditionalFormatting>
  <conditionalFormatting sqref="I266">
    <cfRule type="expression" dxfId="810" priority="868" stopIfTrue="1">
      <formula>OR(ISBLANK(I266), ISNUMBER(I266), ISTEXT(I266))</formula>
    </cfRule>
  </conditionalFormatting>
  <conditionalFormatting sqref="H265">
    <cfRule type="expression" dxfId="809" priority="867" stopIfTrue="1">
      <formula>OR(ISBLANK(H265), ISNUMBER(H265), ISTEXT(H265))</formula>
    </cfRule>
  </conditionalFormatting>
  <conditionalFormatting sqref="I264">
    <cfRule type="expression" dxfId="808" priority="852" stopIfTrue="1">
      <formula>OR(ISBLANK(I264), ISNUMBER(I264), ISTEXT(I264))</formula>
    </cfRule>
  </conditionalFormatting>
  <conditionalFormatting sqref="I264">
    <cfRule type="expression" dxfId="807" priority="851" stopIfTrue="1">
      <formula>OR(ISBLANK(I264), ISNUMBER(I264), ISTEXT(I264))</formula>
    </cfRule>
  </conditionalFormatting>
  <conditionalFormatting sqref="G285">
    <cfRule type="expression" dxfId="806" priority="850" stopIfTrue="1">
      <formula>OR(ISBLANK(G285), ISNUMBER(G285), ISTEXT(G285))</formula>
    </cfRule>
  </conditionalFormatting>
  <conditionalFormatting sqref="G285">
    <cfRule type="expression" dxfId="805" priority="849" stopIfTrue="1">
      <formula>OR(ISBLANK(G285), ISNUMBER(G285), ISTEXT(G285))</formula>
    </cfRule>
  </conditionalFormatting>
  <conditionalFormatting sqref="G306">
    <cfRule type="expression" dxfId="804" priority="845" stopIfTrue="1">
      <formula>OR(ISBLANK(G306), ISNUMBER(G306), ISTEXT(G306))</formula>
    </cfRule>
  </conditionalFormatting>
  <conditionalFormatting sqref="G306">
    <cfRule type="expression" dxfId="803" priority="844" stopIfTrue="1">
      <formula>OR(ISBLANK(G306), ISNUMBER(G306), ISTEXT(G306))</formula>
    </cfRule>
  </conditionalFormatting>
  <conditionalFormatting sqref="C306">
    <cfRule type="expression" dxfId="802" priority="840" stopIfTrue="1">
      <formula>OR(ISBLANK(C306), ISNUMBER(C306), ISTEXT(C306))</formula>
    </cfRule>
  </conditionalFormatting>
  <conditionalFormatting sqref="C306">
    <cfRule type="expression" dxfId="801" priority="839" stopIfTrue="1">
      <formula>OR(ISBLANK(C306), ISNUMBER(C306), ISTEXT(C306))</formula>
    </cfRule>
  </conditionalFormatting>
  <conditionalFormatting sqref="C287">
    <cfRule type="expression" dxfId="800" priority="838" stopIfTrue="1">
      <formula>OR(ISBLANK(C287), ISNUMBER(C287), ISTEXT(C287))</formula>
    </cfRule>
  </conditionalFormatting>
  <conditionalFormatting sqref="C286">
    <cfRule type="expression" dxfId="799" priority="837" stopIfTrue="1">
      <formula>OR(ISBLANK(C286), ISNUMBER(C286), ISTEXT(C286))</formula>
    </cfRule>
  </conditionalFormatting>
  <conditionalFormatting sqref="C285">
    <cfRule type="expression" dxfId="798" priority="836" stopIfTrue="1">
      <formula>OR(ISBLANK(C285), ISNUMBER(C285), ISTEXT(C285))</formula>
    </cfRule>
  </conditionalFormatting>
  <conditionalFormatting sqref="C285">
    <cfRule type="expression" dxfId="797" priority="835" stopIfTrue="1">
      <formula>OR(ISBLANK(C285), ISNUMBER(C285), ISTEXT(C285))</formula>
    </cfRule>
  </conditionalFormatting>
  <conditionalFormatting sqref="J264 J266">
    <cfRule type="expression" dxfId="796" priority="834" stopIfTrue="1">
      <formula>OR(ISBLANK(J264), ISNUMBER(J264), ISTEXT(J264))</formula>
    </cfRule>
  </conditionalFormatting>
  <conditionalFormatting sqref="K266">
    <cfRule type="expression" dxfId="795" priority="833" stopIfTrue="1">
      <formula>OR(ISBLANK(K266), ISNUMBER(K266), ISTEXT(K266))</formula>
    </cfRule>
  </conditionalFormatting>
  <conditionalFormatting sqref="K266">
    <cfRule type="expression" dxfId="794" priority="832" stopIfTrue="1">
      <formula>OR(ISBLANK(K266), ISNUMBER(K266), ISTEXT(K266))</formula>
    </cfRule>
  </conditionalFormatting>
  <conditionalFormatting sqref="J265">
    <cfRule type="expression" dxfId="793" priority="831" stopIfTrue="1">
      <formula>OR(ISBLANK(J265), ISNUMBER(J265), ISTEXT(J265))</formula>
    </cfRule>
  </conditionalFormatting>
  <conditionalFormatting sqref="K264">
    <cfRule type="expression" dxfId="792" priority="828" stopIfTrue="1">
      <formula>OR(ISBLANK(K264), ISNUMBER(K264), ISTEXT(K264))</formula>
    </cfRule>
  </conditionalFormatting>
  <conditionalFormatting sqref="K264">
    <cfRule type="expression" dxfId="791" priority="827" stopIfTrue="1">
      <formula>OR(ISBLANK(K264), ISNUMBER(K264), ISTEXT(K264))</formula>
    </cfRule>
  </conditionalFormatting>
  <conditionalFormatting sqref="H285 H287">
    <cfRule type="expression" dxfId="790" priority="826" stopIfTrue="1">
      <formula>OR(ISBLANK(H285), ISNUMBER(H285), ISTEXT(H285))</formula>
    </cfRule>
  </conditionalFormatting>
  <conditionalFormatting sqref="I287">
    <cfRule type="expression" dxfId="789" priority="825" stopIfTrue="1">
      <formula>OR(ISBLANK(I287), ISNUMBER(I287), ISTEXT(I287))</formula>
    </cfRule>
  </conditionalFormatting>
  <conditionalFormatting sqref="I287">
    <cfRule type="expression" dxfId="788" priority="824" stopIfTrue="1">
      <formula>OR(ISBLANK(I287), ISNUMBER(I287), ISTEXT(I287))</formula>
    </cfRule>
  </conditionalFormatting>
  <conditionalFormatting sqref="H306 H308">
    <cfRule type="expression" dxfId="787" priority="820" stopIfTrue="1">
      <formula>OR(ISBLANK(H306), ISNUMBER(H306), ISTEXT(H306))</formula>
    </cfRule>
  </conditionalFormatting>
  <conditionalFormatting sqref="I308">
    <cfRule type="expression" dxfId="786" priority="819" stopIfTrue="1">
      <formula>OR(ISBLANK(I308), ISNUMBER(I308), ISTEXT(I308))</formula>
    </cfRule>
  </conditionalFormatting>
  <conditionalFormatting sqref="I308">
    <cfRule type="expression" dxfId="785" priority="818" stopIfTrue="1">
      <formula>OR(ISBLANK(I308), ISNUMBER(I308), ISTEXT(I308))</formula>
    </cfRule>
  </conditionalFormatting>
  <conditionalFormatting sqref="I285">
    <cfRule type="expression" dxfId="784" priority="814" stopIfTrue="1">
      <formula>OR(ISBLANK(I285), ISNUMBER(I285), ISTEXT(I285))</formula>
    </cfRule>
  </conditionalFormatting>
  <conditionalFormatting sqref="I285">
    <cfRule type="expression" dxfId="783" priority="813" stopIfTrue="1">
      <formula>OR(ISBLANK(I285), ISNUMBER(I285), ISTEXT(I285))</formula>
    </cfRule>
  </conditionalFormatting>
  <conditionalFormatting sqref="I306">
    <cfRule type="expression" dxfId="782" priority="812" stopIfTrue="1">
      <formula>OR(ISBLANK(I306), ISNUMBER(I306), ISTEXT(I306))</formula>
    </cfRule>
  </conditionalFormatting>
  <conditionalFormatting sqref="I306">
    <cfRule type="expression" dxfId="781" priority="811" stopIfTrue="1">
      <formula>OR(ISBLANK(I306), ISNUMBER(I306), ISTEXT(I306))</formula>
    </cfRule>
  </conditionalFormatting>
  <conditionalFormatting sqref="L264 L266">
    <cfRule type="expression" dxfId="780" priority="810" stopIfTrue="1">
      <formula>OR(ISBLANK(L264), ISNUMBER(L264), ISTEXT(L264))</formula>
    </cfRule>
  </conditionalFormatting>
  <conditionalFormatting sqref="M266">
    <cfRule type="expression" dxfId="779" priority="809" stopIfTrue="1">
      <formula>OR(ISBLANK(M266), ISNUMBER(M266), ISTEXT(M266))</formula>
    </cfRule>
  </conditionalFormatting>
  <conditionalFormatting sqref="M266">
    <cfRule type="expression" dxfId="778" priority="808" stopIfTrue="1">
      <formula>OR(ISBLANK(M266), ISNUMBER(M266), ISTEXT(M266))</formula>
    </cfRule>
  </conditionalFormatting>
  <conditionalFormatting sqref="L265">
    <cfRule type="expression" dxfId="777" priority="807" stopIfTrue="1">
      <formula>OR(ISBLANK(L265), ISNUMBER(L265), ISTEXT(L265))</formula>
    </cfRule>
  </conditionalFormatting>
  <conditionalFormatting sqref="M264">
    <cfRule type="expression" dxfId="776" priority="804" stopIfTrue="1">
      <formula>OR(ISBLANK(M264), ISNUMBER(M264), ISTEXT(M264))</formula>
    </cfRule>
  </conditionalFormatting>
  <conditionalFormatting sqref="M264">
    <cfRule type="expression" dxfId="775" priority="803" stopIfTrue="1">
      <formula>OR(ISBLANK(M264), ISNUMBER(M264), ISTEXT(M264))</formula>
    </cfRule>
  </conditionalFormatting>
  <conditionalFormatting sqref="J285 J287">
    <cfRule type="expression" dxfId="774" priority="802" stopIfTrue="1">
      <formula>OR(ISBLANK(J285), ISNUMBER(J285), ISTEXT(J285))</formula>
    </cfRule>
  </conditionalFormatting>
  <conditionalFormatting sqref="K287">
    <cfRule type="expression" dxfId="773" priority="801" stopIfTrue="1">
      <formula>OR(ISBLANK(K287), ISNUMBER(K287), ISTEXT(K287))</formula>
    </cfRule>
  </conditionalFormatting>
  <conditionalFormatting sqref="K287">
    <cfRule type="expression" dxfId="772" priority="800" stopIfTrue="1">
      <formula>OR(ISBLANK(K287), ISNUMBER(K287), ISTEXT(K287))</formula>
    </cfRule>
  </conditionalFormatting>
  <conditionalFormatting sqref="J306 J308">
    <cfRule type="expression" dxfId="771" priority="796" stopIfTrue="1">
      <formula>OR(ISBLANK(J306), ISNUMBER(J306), ISTEXT(J306))</formula>
    </cfRule>
  </conditionalFormatting>
  <conditionalFormatting sqref="K308">
    <cfRule type="expression" dxfId="770" priority="795" stopIfTrue="1">
      <formula>OR(ISBLANK(K308), ISNUMBER(K308), ISTEXT(K308))</formula>
    </cfRule>
  </conditionalFormatting>
  <conditionalFormatting sqref="K308">
    <cfRule type="expression" dxfId="769" priority="794" stopIfTrue="1">
      <formula>OR(ISBLANK(K308), ISNUMBER(K308), ISTEXT(K308))</formula>
    </cfRule>
  </conditionalFormatting>
  <conditionalFormatting sqref="K285">
    <cfRule type="expression" dxfId="768" priority="790" stopIfTrue="1">
      <formula>OR(ISBLANK(K285), ISNUMBER(K285), ISTEXT(K285))</formula>
    </cfRule>
  </conditionalFormatting>
  <conditionalFormatting sqref="K285">
    <cfRule type="expression" dxfId="767" priority="789" stopIfTrue="1">
      <formula>OR(ISBLANK(K285), ISNUMBER(K285), ISTEXT(K285))</formula>
    </cfRule>
  </conditionalFormatting>
  <conditionalFormatting sqref="K306">
    <cfRule type="expression" dxfId="766" priority="788" stopIfTrue="1">
      <formula>OR(ISBLANK(K306), ISNUMBER(K306), ISTEXT(K306))</formula>
    </cfRule>
  </conditionalFormatting>
  <conditionalFormatting sqref="K306">
    <cfRule type="expression" dxfId="765" priority="787" stopIfTrue="1">
      <formula>OR(ISBLANK(K306), ISNUMBER(K306), ISTEXT(K306))</formula>
    </cfRule>
  </conditionalFormatting>
  <conditionalFormatting sqref="N264 N266">
    <cfRule type="expression" dxfId="764" priority="786" stopIfTrue="1">
      <formula>OR(ISBLANK(N264), ISNUMBER(N264), ISTEXT(N264))</formula>
    </cfRule>
  </conditionalFormatting>
  <conditionalFormatting sqref="O266">
    <cfRule type="expression" dxfId="763" priority="785" stopIfTrue="1">
      <formula>OR(ISBLANK(O266), ISNUMBER(O266), ISTEXT(O266))</formula>
    </cfRule>
  </conditionalFormatting>
  <conditionalFormatting sqref="O266">
    <cfRule type="expression" dxfId="762" priority="784" stopIfTrue="1">
      <formula>OR(ISBLANK(O266), ISNUMBER(O266), ISTEXT(O266))</formula>
    </cfRule>
  </conditionalFormatting>
  <conditionalFormatting sqref="N265">
    <cfRule type="expression" dxfId="761" priority="783" stopIfTrue="1">
      <formula>OR(ISBLANK(N265), ISNUMBER(N265), ISTEXT(N265))</formula>
    </cfRule>
  </conditionalFormatting>
  <conditionalFormatting sqref="O264">
    <cfRule type="expression" dxfId="760" priority="780" stopIfTrue="1">
      <formula>OR(ISBLANK(O264), ISNUMBER(O264), ISTEXT(O264))</formula>
    </cfRule>
  </conditionalFormatting>
  <conditionalFormatting sqref="O264">
    <cfRule type="expression" dxfId="759" priority="779" stopIfTrue="1">
      <formula>OR(ISBLANK(O264), ISNUMBER(O264), ISTEXT(O264))</formula>
    </cfRule>
  </conditionalFormatting>
  <conditionalFormatting sqref="L285 L287">
    <cfRule type="expression" dxfId="758" priority="778" stopIfTrue="1">
      <formula>OR(ISBLANK(L285), ISNUMBER(L285), ISTEXT(L285))</formula>
    </cfRule>
  </conditionalFormatting>
  <conditionalFormatting sqref="M287">
    <cfRule type="expression" dxfId="757" priority="777" stopIfTrue="1">
      <formula>OR(ISBLANK(M287), ISNUMBER(M287), ISTEXT(M287))</formula>
    </cfRule>
  </conditionalFormatting>
  <conditionalFormatting sqref="M287">
    <cfRule type="expression" dxfId="756" priority="776" stopIfTrue="1">
      <formula>OR(ISBLANK(M287), ISNUMBER(M287), ISTEXT(M287))</formula>
    </cfRule>
  </conditionalFormatting>
  <conditionalFormatting sqref="L306 L308">
    <cfRule type="expression" dxfId="755" priority="772" stopIfTrue="1">
      <formula>OR(ISBLANK(L306), ISNUMBER(L306), ISTEXT(L306))</formula>
    </cfRule>
  </conditionalFormatting>
  <conditionalFormatting sqref="M308">
    <cfRule type="expression" dxfId="754" priority="771" stopIfTrue="1">
      <formula>OR(ISBLANK(M308), ISNUMBER(M308), ISTEXT(M308))</formula>
    </cfRule>
  </conditionalFormatting>
  <conditionalFormatting sqref="M308">
    <cfRule type="expression" dxfId="753" priority="770" stopIfTrue="1">
      <formula>OR(ISBLANK(M308), ISNUMBER(M308), ISTEXT(M308))</formula>
    </cfRule>
  </conditionalFormatting>
  <conditionalFormatting sqref="M285">
    <cfRule type="expression" dxfId="752" priority="766" stopIfTrue="1">
      <formula>OR(ISBLANK(M285), ISNUMBER(M285), ISTEXT(M285))</formula>
    </cfRule>
  </conditionalFormatting>
  <conditionalFormatting sqref="M285">
    <cfRule type="expression" dxfId="751" priority="765" stopIfTrue="1">
      <formula>OR(ISBLANK(M285), ISNUMBER(M285), ISTEXT(M285))</formula>
    </cfRule>
  </conditionalFormatting>
  <conditionalFormatting sqref="M306">
    <cfRule type="expression" dxfId="750" priority="764" stopIfTrue="1">
      <formula>OR(ISBLANK(M306), ISNUMBER(M306), ISTEXT(M306))</formula>
    </cfRule>
  </conditionalFormatting>
  <conditionalFormatting sqref="M306">
    <cfRule type="expression" dxfId="749" priority="763" stopIfTrue="1">
      <formula>OR(ISBLANK(M306), ISNUMBER(M306), ISTEXT(M306))</formula>
    </cfRule>
  </conditionalFormatting>
  <conditionalFormatting sqref="I265">
    <cfRule type="expression" dxfId="748" priority="762" stopIfTrue="1">
      <formula>OR(ISBLANK(I265), ISNUMBER(I265), ISTEXT(I265))</formula>
    </cfRule>
  </conditionalFormatting>
  <conditionalFormatting sqref="I265">
    <cfRule type="expression" dxfId="747" priority="761" stopIfTrue="1">
      <formula>OR(ISBLANK(I265), ISNUMBER(I265), ISTEXT(I265))</formula>
    </cfRule>
  </conditionalFormatting>
  <conditionalFormatting sqref="K265">
    <cfRule type="expression" dxfId="746" priority="760" stopIfTrue="1">
      <formula>OR(ISBLANK(K265), ISNUMBER(K265), ISTEXT(K265))</formula>
    </cfRule>
  </conditionalFormatting>
  <conditionalFormatting sqref="K265">
    <cfRule type="expression" dxfId="745" priority="759" stopIfTrue="1">
      <formula>OR(ISBLANK(K265), ISNUMBER(K265), ISTEXT(K265))</formula>
    </cfRule>
  </conditionalFormatting>
  <conditionalFormatting sqref="M265">
    <cfRule type="expression" dxfId="744" priority="758" stopIfTrue="1">
      <formula>OR(ISBLANK(M265), ISNUMBER(M265), ISTEXT(M265))</formula>
    </cfRule>
  </conditionalFormatting>
  <conditionalFormatting sqref="M265">
    <cfRule type="expression" dxfId="743" priority="757" stopIfTrue="1">
      <formula>OR(ISBLANK(M265), ISNUMBER(M265), ISTEXT(M265))</formula>
    </cfRule>
  </conditionalFormatting>
  <conditionalFormatting sqref="O265">
    <cfRule type="expression" dxfId="742" priority="756" stopIfTrue="1">
      <formula>OR(ISBLANK(O265), ISNUMBER(O265), ISTEXT(O265))</formula>
    </cfRule>
  </conditionalFormatting>
  <conditionalFormatting sqref="O265">
    <cfRule type="expression" dxfId="741" priority="755" stopIfTrue="1">
      <formula>OR(ISBLANK(O265), ISNUMBER(O265), ISTEXT(O265))</formula>
    </cfRule>
  </conditionalFormatting>
  <conditionalFormatting sqref="P264 P266">
    <cfRule type="expression" dxfId="740" priority="754" stopIfTrue="1">
      <formula>OR(ISBLANK(P264), ISNUMBER(P264), ISTEXT(P264))</formula>
    </cfRule>
  </conditionalFormatting>
  <conditionalFormatting sqref="Q266">
    <cfRule type="expression" dxfId="739" priority="753" stopIfTrue="1">
      <formula>OR(ISBLANK(Q266), ISNUMBER(Q266), ISTEXT(Q266))</formula>
    </cfRule>
  </conditionalFormatting>
  <conditionalFormatting sqref="Q266">
    <cfRule type="expression" dxfId="738" priority="752" stopIfTrue="1">
      <formula>OR(ISBLANK(Q266), ISNUMBER(Q266), ISTEXT(Q266))</formula>
    </cfRule>
  </conditionalFormatting>
  <conditionalFormatting sqref="P265">
    <cfRule type="expression" dxfId="737" priority="751" stopIfTrue="1">
      <formula>OR(ISBLANK(P265), ISNUMBER(P265), ISTEXT(P265))</formula>
    </cfRule>
  </conditionalFormatting>
  <conditionalFormatting sqref="Q264">
    <cfRule type="expression" dxfId="736" priority="750" stopIfTrue="1">
      <formula>OR(ISBLANK(Q264), ISNUMBER(Q264), ISTEXT(Q264))</formula>
    </cfRule>
  </conditionalFormatting>
  <conditionalFormatting sqref="Q264">
    <cfRule type="expression" dxfId="735" priority="749" stopIfTrue="1">
      <formula>OR(ISBLANK(Q264), ISNUMBER(Q264), ISTEXT(Q264))</formula>
    </cfRule>
  </conditionalFormatting>
  <conditionalFormatting sqref="Q265">
    <cfRule type="expression" dxfId="734" priority="748" stopIfTrue="1">
      <formula>OR(ISBLANK(Q265), ISNUMBER(Q265), ISTEXT(Q265))</formula>
    </cfRule>
  </conditionalFormatting>
  <conditionalFormatting sqref="Q265">
    <cfRule type="expression" dxfId="733" priority="747" stopIfTrue="1">
      <formula>OR(ISBLANK(Q265), ISNUMBER(Q265), ISTEXT(Q265))</formula>
    </cfRule>
  </conditionalFormatting>
  <conditionalFormatting sqref="N285 N287">
    <cfRule type="expression" dxfId="732" priority="746" stopIfTrue="1">
      <formula>OR(ISBLANK(N285), ISNUMBER(N285), ISTEXT(N285))</formula>
    </cfRule>
  </conditionalFormatting>
  <conditionalFormatting sqref="O287">
    <cfRule type="expression" dxfId="731" priority="745" stopIfTrue="1">
      <formula>OR(ISBLANK(O287), ISNUMBER(O287), ISTEXT(O287))</formula>
    </cfRule>
  </conditionalFormatting>
  <conditionalFormatting sqref="O287">
    <cfRule type="expression" dxfId="730" priority="744" stopIfTrue="1">
      <formula>OR(ISBLANK(O287), ISNUMBER(O287), ISTEXT(O287))</formula>
    </cfRule>
  </conditionalFormatting>
  <conditionalFormatting sqref="N306 N308">
    <cfRule type="expression" dxfId="729" priority="740" stopIfTrue="1">
      <formula>OR(ISBLANK(N306), ISNUMBER(N306), ISTEXT(N306))</formula>
    </cfRule>
  </conditionalFormatting>
  <conditionalFormatting sqref="O308">
    <cfRule type="expression" dxfId="728" priority="739" stopIfTrue="1">
      <formula>OR(ISBLANK(O308), ISNUMBER(O308), ISTEXT(O308))</formula>
    </cfRule>
  </conditionalFormatting>
  <conditionalFormatting sqref="O308">
    <cfRule type="expression" dxfId="727" priority="738" stopIfTrue="1">
      <formula>OR(ISBLANK(O308), ISNUMBER(O308), ISTEXT(O308))</formula>
    </cfRule>
  </conditionalFormatting>
  <conditionalFormatting sqref="O285">
    <cfRule type="expression" dxfId="726" priority="734" stopIfTrue="1">
      <formula>OR(ISBLANK(O285), ISNUMBER(O285), ISTEXT(O285))</formula>
    </cfRule>
  </conditionalFormatting>
  <conditionalFormatting sqref="O285">
    <cfRule type="expression" dxfId="725" priority="733" stopIfTrue="1">
      <formula>OR(ISBLANK(O285), ISNUMBER(O285), ISTEXT(O285))</formula>
    </cfRule>
  </conditionalFormatting>
  <conditionalFormatting sqref="O306">
    <cfRule type="expression" dxfId="724" priority="732" stopIfTrue="1">
      <formula>OR(ISBLANK(O306), ISNUMBER(O306), ISTEXT(O306))</formula>
    </cfRule>
  </conditionalFormatting>
  <conditionalFormatting sqref="O306">
    <cfRule type="expression" dxfId="723" priority="731" stopIfTrue="1">
      <formula>OR(ISBLANK(O306), ISNUMBER(O306), ISTEXT(O306))</formula>
    </cfRule>
  </conditionalFormatting>
  <conditionalFormatting sqref="G286">
    <cfRule type="expression" dxfId="722" priority="730" stopIfTrue="1">
      <formula>OR(ISBLANK(G286), ISNUMBER(G286), ISTEXT(G286))</formula>
    </cfRule>
  </conditionalFormatting>
  <conditionalFormatting sqref="G286">
    <cfRule type="expression" dxfId="721" priority="729" stopIfTrue="1">
      <formula>OR(ISBLANK(G286), ISNUMBER(G286), ISTEXT(G286))</formula>
    </cfRule>
  </conditionalFormatting>
  <conditionalFormatting sqref="H286">
    <cfRule type="expression" dxfId="720" priority="728" stopIfTrue="1">
      <formula>OR(ISBLANK(H286), ISNUMBER(H286), ISTEXT(H286))</formula>
    </cfRule>
  </conditionalFormatting>
  <conditionalFormatting sqref="J286">
    <cfRule type="expression" dxfId="719" priority="727" stopIfTrue="1">
      <formula>OR(ISBLANK(J286), ISNUMBER(J286), ISTEXT(J286))</formula>
    </cfRule>
  </conditionalFormatting>
  <conditionalFormatting sqref="L286">
    <cfRule type="expression" dxfId="718" priority="726" stopIfTrue="1">
      <formula>OR(ISBLANK(L286), ISNUMBER(L286), ISTEXT(L286))</formula>
    </cfRule>
  </conditionalFormatting>
  <conditionalFormatting sqref="N286">
    <cfRule type="expression" dxfId="717" priority="725" stopIfTrue="1">
      <formula>OR(ISBLANK(N286), ISNUMBER(N286), ISTEXT(N286))</formula>
    </cfRule>
  </conditionalFormatting>
  <conditionalFormatting sqref="I286">
    <cfRule type="expression" dxfId="716" priority="724" stopIfTrue="1">
      <formula>OR(ISBLANK(I286), ISNUMBER(I286), ISTEXT(I286))</formula>
    </cfRule>
  </conditionalFormatting>
  <conditionalFormatting sqref="I286">
    <cfRule type="expression" dxfId="715" priority="723" stopIfTrue="1">
      <formula>OR(ISBLANK(I286), ISNUMBER(I286), ISTEXT(I286))</formula>
    </cfRule>
  </conditionalFormatting>
  <conditionalFormatting sqref="K286">
    <cfRule type="expression" dxfId="714" priority="722" stopIfTrue="1">
      <formula>OR(ISBLANK(K286), ISNUMBER(K286), ISTEXT(K286))</formula>
    </cfRule>
  </conditionalFormatting>
  <conditionalFormatting sqref="K286">
    <cfRule type="expression" dxfId="713" priority="721" stopIfTrue="1">
      <formula>OR(ISBLANK(K286), ISNUMBER(K286), ISTEXT(K286))</formula>
    </cfRule>
  </conditionalFormatting>
  <conditionalFormatting sqref="M286">
    <cfRule type="expression" dxfId="712" priority="720" stopIfTrue="1">
      <formula>OR(ISBLANK(M286), ISNUMBER(M286), ISTEXT(M286))</formula>
    </cfRule>
  </conditionalFormatting>
  <conditionalFormatting sqref="M286">
    <cfRule type="expression" dxfId="711" priority="719" stopIfTrue="1">
      <formula>OR(ISBLANK(M286), ISNUMBER(M286), ISTEXT(M286))</formula>
    </cfRule>
  </conditionalFormatting>
  <conditionalFormatting sqref="O286">
    <cfRule type="expression" dxfId="710" priority="718" stopIfTrue="1">
      <formula>OR(ISBLANK(O286), ISNUMBER(O286), ISTEXT(O286))</formula>
    </cfRule>
  </conditionalFormatting>
  <conditionalFormatting sqref="O286">
    <cfRule type="expression" dxfId="709" priority="717" stopIfTrue="1">
      <formula>OR(ISBLANK(O286), ISNUMBER(O286), ISTEXT(O286))</formula>
    </cfRule>
  </conditionalFormatting>
  <conditionalFormatting sqref="G307">
    <cfRule type="expression" dxfId="708" priority="716" stopIfTrue="1">
      <formula>OR(ISBLANK(G307), ISNUMBER(G307), ISTEXT(G307))</formula>
    </cfRule>
  </conditionalFormatting>
  <conditionalFormatting sqref="G307">
    <cfRule type="expression" dxfId="707" priority="715" stopIfTrue="1">
      <formula>OR(ISBLANK(G307), ISNUMBER(G307), ISTEXT(G307))</formula>
    </cfRule>
  </conditionalFormatting>
  <conditionalFormatting sqref="H307">
    <cfRule type="expression" dxfId="706" priority="714" stopIfTrue="1">
      <formula>OR(ISBLANK(H307), ISNUMBER(H307), ISTEXT(H307))</formula>
    </cfRule>
  </conditionalFormatting>
  <conditionalFormatting sqref="J307">
    <cfRule type="expression" dxfId="705" priority="713" stopIfTrue="1">
      <formula>OR(ISBLANK(J307), ISNUMBER(J307), ISTEXT(J307))</formula>
    </cfRule>
  </conditionalFormatting>
  <conditionalFormatting sqref="L307">
    <cfRule type="expression" dxfId="704" priority="712" stopIfTrue="1">
      <formula>OR(ISBLANK(L307), ISNUMBER(L307), ISTEXT(L307))</formula>
    </cfRule>
  </conditionalFormatting>
  <conditionalFormatting sqref="N307">
    <cfRule type="expression" dxfId="703" priority="711" stopIfTrue="1">
      <formula>OR(ISBLANK(N307), ISNUMBER(N307), ISTEXT(N307))</formula>
    </cfRule>
  </conditionalFormatting>
  <conditionalFormatting sqref="I307">
    <cfRule type="expression" dxfId="702" priority="710" stopIfTrue="1">
      <formula>OR(ISBLANK(I307), ISNUMBER(I307), ISTEXT(I307))</formula>
    </cfRule>
  </conditionalFormatting>
  <conditionalFormatting sqref="I307">
    <cfRule type="expression" dxfId="701" priority="709" stopIfTrue="1">
      <formula>OR(ISBLANK(I307), ISNUMBER(I307), ISTEXT(I307))</formula>
    </cfRule>
  </conditionalFormatting>
  <conditionalFormatting sqref="K307">
    <cfRule type="expression" dxfId="700" priority="708" stopIfTrue="1">
      <formula>OR(ISBLANK(K307), ISNUMBER(K307), ISTEXT(K307))</formula>
    </cfRule>
  </conditionalFormatting>
  <conditionalFormatting sqref="K307">
    <cfRule type="expression" dxfId="699" priority="707" stopIfTrue="1">
      <formula>OR(ISBLANK(K307), ISNUMBER(K307), ISTEXT(K307))</formula>
    </cfRule>
  </conditionalFormatting>
  <conditionalFormatting sqref="M307">
    <cfRule type="expression" dxfId="698" priority="706" stopIfTrue="1">
      <formula>OR(ISBLANK(M307), ISNUMBER(M307), ISTEXT(M307))</formula>
    </cfRule>
  </conditionalFormatting>
  <conditionalFormatting sqref="M307">
    <cfRule type="expression" dxfId="697" priority="705" stopIfTrue="1">
      <formula>OR(ISBLANK(M307), ISNUMBER(M307), ISTEXT(M307))</formula>
    </cfRule>
  </conditionalFormatting>
  <conditionalFormatting sqref="O307">
    <cfRule type="expression" dxfId="696" priority="704" stopIfTrue="1">
      <formula>OR(ISBLANK(O307), ISNUMBER(O307), ISTEXT(O307))</formula>
    </cfRule>
  </conditionalFormatting>
  <conditionalFormatting sqref="O307">
    <cfRule type="expression" dxfId="695" priority="703" stopIfTrue="1">
      <formula>OR(ISBLANK(O307), ISNUMBER(O307), ISTEXT(O307))</formula>
    </cfRule>
  </conditionalFormatting>
  <conditionalFormatting sqref="R264 R266">
    <cfRule type="expression" dxfId="694" priority="702" stopIfTrue="1">
      <formula>OR(ISBLANK(R264), ISNUMBER(R264), ISTEXT(R264))</formula>
    </cfRule>
  </conditionalFormatting>
  <conditionalFormatting sqref="S266">
    <cfRule type="expression" dxfId="693" priority="701" stopIfTrue="1">
      <formula>OR(ISBLANK(S266), ISNUMBER(S266), ISTEXT(S266))</formula>
    </cfRule>
  </conditionalFormatting>
  <conditionalFormatting sqref="S266">
    <cfRule type="expression" dxfId="692" priority="700" stopIfTrue="1">
      <formula>OR(ISBLANK(S266), ISNUMBER(S266), ISTEXT(S266))</formula>
    </cfRule>
  </conditionalFormatting>
  <conditionalFormatting sqref="R265">
    <cfRule type="expression" dxfId="691" priority="699" stopIfTrue="1">
      <formula>OR(ISBLANK(R265), ISNUMBER(R265), ISTEXT(R265))</formula>
    </cfRule>
  </conditionalFormatting>
  <conditionalFormatting sqref="S264">
    <cfRule type="expression" dxfId="690" priority="698" stopIfTrue="1">
      <formula>OR(ISBLANK(S264), ISNUMBER(S264), ISTEXT(S264))</formula>
    </cfRule>
  </conditionalFormatting>
  <conditionalFormatting sqref="S264">
    <cfRule type="expression" dxfId="689" priority="697" stopIfTrue="1">
      <formula>OR(ISBLANK(S264), ISNUMBER(S264), ISTEXT(S264))</formula>
    </cfRule>
  </conditionalFormatting>
  <conditionalFormatting sqref="S265">
    <cfRule type="expression" dxfId="688" priority="696" stopIfTrue="1">
      <formula>OR(ISBLANK(S265), ISNUMBER(S265), ISTEXT(S265))</formula>
    </cfRule>
  </conditionalFormatting>
  <conditionalFormatting sqref="S265">
    <cfRule type="expression" dxfId="687" priority="695" stopIfTrue="1">
      <formula>OR(ISBLANK(S265), ISNUMBER(S265), ISTEXT(S265))</formula>
    </cfRule>
  </conditionalFormatting>
  <conditionalFormatting sqref="P285 P287">
    <cfRule type="expression" dxfId="686" priority="694" stopIfTrue="1">
      <formula>OR(ISBLANK(P285), ISNUMBER(P285), ISTEXT(P285))</formula>
    </cfRule>
  </conditionalFormatting>
  <conditionalFormatting sqref="Q287">
    <cfRule type="expression" dxfId="685" priority="693" stopIfTrue="1">
      <formula>OR(ISBLANK(Q287), ISNUMBER(Q287), ISTEXT(Q287))</formula>
    </cfRule>
  </conditionalFormatting>
  <conditionalFormatting sqref="Q287">
    <cfRule type="expression" dxfId="684" priority="692" stopIfTrue="1">
      <formula>OR(ISBLANK(Q287), ISNUMBER(Q287), ISTEXT(Q287))</formula>
    </cfRule>
  </conditionalFormatting>
  <conditionalFormatting sqref="Q285">
    <cfRule type="expression" dxfId="683" priority="691" stopIfTrue="1">
      <formula>OR(ISBLANK(Q285), ISNUMBER(Q285), ISTEXT(Q285))</formula>
    </cfRule>
  </conditionalFormatting>
  <conditionalFormatting sqref="Q285">
    <cfRule type="expression" dxfId="682" priority="690" stopIfTrue="1">
      <formula>OR(ISBLANK(Q285), ISNUMBER(Q285), ISTEXT(Q285))</formula>
    </cfRule>
  </conditionalFormatting>
  <conditionalFormatting sqref="P286">
    <cfRule type="expression" dxfId="681" priority="689" stopIfTrue="1">
      <formula>OR(ISBLANK(P286), ISNUMBER(P286), ISTEXT(P286))</formula>
    </cfRule>
  </conditionalFormatting>
  <conditionalFormatting sqref="Q286">
    <cfRule type="expression" dxfId="680" priority="688" stopIfTrue="1">
      <formula>OR(ISBLANK(Q286), ISNUMBER(Q286), ISTEXT(Q286))</formula>
    </cfRule>
  </conditionalFormatting>
  <conditionalFormatting sqref="Q286">
    <cfRule type="expression" dxfId="679" priority="687" stopIfTrue="1">
      <formula>OR(ISBLANK(Q286), ISNUMBER(Q286), ISTEXT(Q286))</formula>
    </cfRule>
  </conditionalFormatting>
  <conditionalFormatting sqref="P306 P308">
    <cfRule type="expression" dxfId="678" priority="686" stopIfTrue="1">
      <formula>OR(ISBLANK(P306), ISNUMBER(P306), ISTEXT(P306))</formula>
    </cfRule>
  </conditionalFormatting>
  <conditionalFormatting sqref="Q308">
    <cfRule type="expression" dxfId="677" priority="685" stopIfTrue="1">
      <formula>OR(ISBLANK(Q308), ISNUMBER(Q308), ISTEXT(Q308))</formula>
    </cfRule>
  </conditionalFormatting>
  <conditionalFormatting sqref="Q308">
    <cfRule type="expression" dxfId="676" priority="684" stopIfTrue="1">
      <formula>OR(ISBLANK(Q308), ISNUMBER(Q308), ISTEXT(Q308))</formula>
    </cfRule>
  </conditionalFormatting>
  <conditionalFormatting sqref="Q306">
    <cfRule type="expression" dxfId="675" priority="683" stopIfTrue="1">
      <formula>OR(ISBLANK(Q306), ISNUMBER(Q306), ISTEXT(Q306))</formula>
    </cfRule>
  </conditionalFormatting>
  <conditionalFormatting sqref="Q306">
    <cfRule type="expression" dxfId="674" priority="682" stopIfTrue="1">
      <formula>OR(ISBLANK(Q306), ISNUMBER(Q306), ISTEXT(Q306))</formula>
    </cfRule>
  </conditionalFormatting>
  <conditionalFormatting sqref="P307">
    <cfRule type="expression" dxfId="673" priority="681" stopIfTrue="1">
      <formula>OR(ISBLANK(P307), ISNUMBER(P307), ISTEXT(P307))</formula>
    </cfRule>
  </conditionalFormatting>
  <conditionalFormatting sqref="Q307">
    <cfRule type="expression" dxfId="672" priority="680" stopIfTrue="1">
      <formula>OR(ISBLANK(Q307), ISNUMBER(Q307), ISTEXT(Q307))</formula>
    </cfRule>
  </conditionalFormatting>
  <conditionalFormatting sqref="Q307">
    <cfRule type="expression" dxfId="671" priority="679" stopIfTrue="1">
      <formula>OR(ISBLANK(Q307), ISNUMBER(Q307), ISTEXT(Q307))</formula>
    </cfRule>
  </conditionalFormatting>
  <conditionalFormatting sqref="T264 T266">
    <cfRule type="expression" dxfId="670" priority="678" stopIfTrue="1">
      <formula>OR(ISBLANK(T264), ISNUMBER(T264), ISTEXT(T264))</formula>
    </cfRule>
  </conditionalFormatting>
  <conditionalFormatting sqref="U266">
    <cfRule type="expression" dxfId="669" priority="677" stopIfTrue="1">
      <formula>OR(ISBLANK(U266), ISNUMBER(U266), ISTEXT(U266))</formula>
    </cfRule>
  </conditionalFormatting>
  <conditionalFormatting sqref="U266">
    <cfRule type="expression" dxfId="668" priority="676" stopIfTrue="1">
      <formula>OR(ISBLANK(U266), ISNUMBER(U266), ISTEXT(U266))</formula>
    </cfRule>
  </conditionalFormatting>
  <conditionalFormatting sqref="T265">
    <cfRule type="expression" dxfId="667" priority="675" stopIfTrue="1">
      <formula>OR(ISBLANK(T265), ISNUMBER(T265), ISTEXT(T265))</formula>
    </cfRule>
  </conditionalFormatting>
  <conditionalFormatting sqref="U264">
    <cfRule type="expression" dxfId="666" priority="674" stopIfTrue="1">
      <formula>OR(ISBLANK(U264), ISNUMBER(U264), ISTEXT(U264))</formula>
    </cfRule>
  </conditionalFormatting>
  <conditionalFormatting sqref="U264">
    <cfRule type="expression" dxfId="665" priority="673" stopIfTrue="1">
      <formula>OR(ISBLANK(U264), ISNUMBER(U264), ISTEXT(U264))</formula>
    </cfRule>
  </conditionalFormatting>
  <conditionalFormatting sqref="U265">
    <cfRule type="expression" dxfId="664" priority="672" stopIfTrue="1">
      <formula>OR(ISBLANK(U265), ISNUMBER(U265), ISTEXT(U265))</formula>
    </cfRule>
  </conditionalFormatting>
  <conditionalFormatting sqref="U265">
    <cfRule type="expression" dxfId="663" priority="671" stopIfTrue="1">
      <formula>OR(ISBLANK(U265), ISNUMBER(U265), ISTEXT(U265))</formula>
    </cfRule>
  </conditionalFormatting>
  <conditionalFormatting sqref="R285 R287">
    <cfRule type="expression" dxfId="662" priority="670" stopIfTrue="1">
      <formula>OR(ISBLANK(R285), ISNUMBER(R285), ISTEXT(R285))</formula>
    </cfRule>
  </conditionalFormatting>
  <conditionalFormatting sqref="S287">
    <cfRule type="expression" dxfId="661" priority="669" stopIfTrue="1">
      <formula>OR(ISBLANK(S287), ISNUMBER(S287), ISTEXT(S287))</formula>
    </cfRule>
  </conditionalFormatting>
  <conditionalFormatting sqref="S287">
    <cfRule type="expression" dxfId="660" priority="668" stopIfTrue="1">
      <formula>OR(ISBLANK(S287), ISNUMBER(S287), ISTEXT(S287))</formula>
    </cfRule>
  </conditionalFormatting>
  <conditionalFormatting sqref="S285">
    <cfRule type="expression" dxfId="659" priority="667" stopIfTrue="1">
      <formula>OR(ISBLANK(S285), ISNUMBER(S285), ISTEXT(S285))</formula>
    </cfRule>
  </conditionalFormatting>
  <conditionalFormatting sqref="S285">
    <cfRule type="expression" dxfId="658" priority="666" stopIfTrue="1">
      <formula>OR(ISBLANK(S285), ISNUMBER(S285), ISTEXT(S285))</formula>
    </cfRule>
  </conditionalFormatting>
  <conditionalFormatting sqref="R286">
    <cfRule type="expression" dxfId="657" priority="665" stopIfTrue="1">
      <formula>OR(ISBLANK(R286), ISNUMBER(R286), ISTEXT(R286))</formula>
    </cfRule>
  </conditionalFormatting>
  <conditionalFormatting sqref="S286">
    <cfRule type="expression" dxfId="656" priority="664" stopIfTrue="1">
      <formula>OR(ISBLANK(S286), ISNUMBER(S286), ISTEXT(S286))</formula>
    </cfRule>
  </conditionalFormatting>
  <conditionalFormatting sqref="S286">
    <cfRule type="expression" dxfId="655" priority="663" stopIfTrue="1">
      <formula>OR(ISBLANK(S286), ISNUMBER(S286), ISTEXT(S286))</formula>
    </cfRule>
  </conditionalFormatting>
  <conditionalFormatting sqref="R306 R308">
    <cfRule type="expression" dxfId="654" priority="662" stopIfTrue="1">
      <formula>OR(ISBLANK(R306), ISNUMBER(R306), ISTEXT(R306))</formula>
    </cfRule>
  </conditionalFormatting>
  <conditionalFormatting sqref="S308">
    <cfRule type="expression" dxfId="653" priority="661" stopIfTrue="1">
      <formula>OR(ISBLANK(S308), ISNUMBER(S308), ISTEXT(S308))</formula>
    </cfRule>
  </conditionalFormatting>
  <conditionalFormatting sqref="S308">
    <cfRule type="expression" dxfId="652" priority="660" stopIfTrue="1">
      <formula>OR(ISBLANK(S308), ISNUMBER(S308), ISTEXT(S308))</formula>
    </cfRule>
  </conditionalFormatting>
  <conditionalFormatting sqref="S306">
    <cfRule type="expression" dxfId="651" priority="659" stopIfTrue="1">
      <formula>OR(ISBLANK(S306), ISNUMBER(S306), ISTEXT(S306))</formula>
    </cfRule>
  </conditionalFormatting>
  <conditionalFormatting sqref="S306">
    <cfRule type="expression" dxfId="650" priority="658" stopIfTrue="1">
      <formula>OR(ISBLANK(S306), ISNUMBER(S306), ISTEXT(S306))</formula>
    </cfRule>
  </conditionalFormatting>
  <conditionalFormatting sqref="R307">
    <cfRule type="expression" dxfId="649" priority="657" stopIfTrue="1">
      <formula>OR(ISBLANK(R307), ISNUMBER(R307), ISTEXT(R307))</formula>
    </cfRule>
  </conditionalFormatting>
  <conditionalFormatting sqref="S307">
    <cfRule type="expression" dxfId="648" priority="656" stopIfTrue="1">
      <formula>OR(ISBLANK(S307), ISNUMBER(S307), ISTEXT(S307))</formula>
    </cfRule>
  </conditionalFormatting>
  <conditionalFormatting sqref="S307">
    <cfRule type="expression" dxfId="647" priority="655" stopIfTrue="1">
      <formula>OR(ISBLANK(S307), ISNUMBER(S307), ISTEXT(S307))</formula>
    </cfRule>
  </conditionalFormatting>
  <conditionalFormatting sqref="A327:B327 D327 A329:D329">
    <cfRule type="expression" dxfId="646" priority="654" stopIfTrue="1">
      <formula>OR(ISBLANK(A327), ISNUMBER(A327), ISTEXT(A327))</formula>
    </cfRule>
  </conditionalFormatting>
  <conditionalFormatting sqref="E329">
    <cfRule type="expression" dxfId="645" priority="653" stopIfTrue="1">
      <formula>OR(ISBLANK(E329), ISNUMBER(E329), ISTEXT(E329))</formula>
    </cfRule>
  </conditionalFormatting>
  <conditionalFormatting sqref="E329">
    <cfRule type="expression" dxfId="644" priority="652" stopIfTrue="1">
      <formula>OR(ISBLANK(E329), ISNUMBER(E329), ISTEXT(E329))</formula>
    </cfRule>
  </conditionalFormatting>
  <conditionalFormatting sqref="A328:D328">
    <cfRule type="expression" dxfId="643" priority="651" stopIfTrue="1">
      <formula>OR(ISBLANK(A328), ISNUMBER(A328), ISTEXT(A328))</formula>
    </cfRule>
  </conditionalFormatting>
  <conditionalFormatting sqref="E328">
    <cfRule type="expression" dxfId="642" priority="650" stopIfTrue="1">
      <formula>OR(ISBLANK(E328), ISNUMBER(E328), ISTEXT(E328))</formula>
    </cfRule>
  </conditionalFormatting>
  <conditionalFormatting sqref="E328">
    <cfRule type="expression" dxfId="641" priority="649" stopIfTrue="1">
      <formula>OR(ISBLANK(E328), ISNUMBER(E328), ISTEXT(E328))</formula>
    </cfRule>
  </conditionalFormatting>
  <conditionalFormatting sqref="C327">
    <cfRule type="expression" dxfId="640" priority="648" stopIfTrue="1">
      <formula>OR(ISBLANK(C327), ISNUMBER(C327), ISTEXT(C327))</formula>
    </cfRule>
  </conditionalFormatting>
  <conditionalFormatting sqref="C327">
    <cfRule type="expression" dxfId="639" priority="647" stopIfTrue="1">
      <formula>OR(ISBLANK(C327), ISNUMBER(C327), ISTEXT(C327))</formula>
    </cfRule>
  </conditionalFormatting>
  <conditionalFormatting sqref="A349:B349 D349 A351:D351">
    <cfRule type="expression" dxfId="638" priority="646" stopIfTrue="1">
      <formula>OR(ISBLANK(A349), ISNUMBER(A349), ISTEXT(A349))</formula>
    </cfRule>
  </conditionalFormatting>
  <conditionalFormatting sqref="E349 E351">
    <cfRule type="expression" dxfId="637" priority="645" stopIfTrue="1">
      <formula>OR(ISBLANK(E349), ISNUMBER(E349), ISTEXT(E349))</formula>
    </cfRule>
  </conditionalFormatting>
  <conditionalFormatting sqref="E349 E351">
    <cfRule type="expression" dxfId="636" priority="644" stopIfTrue="1">
      <formula>OR(ISBLANK(E349), ISNUMBER(E349), ISTEXT(E349))</formula>
    </cfRule>
  </conditionalFormatting>
  <conditionalFormatting sqref="A350:D350">
    <cfRule type="expression" dxfId="635" priority="643" stopIfTrue="1">
      <formula>OR(ISBLANK(A350), ISNUMBER(A350), ISTEXT(A350))</formula>
    </cfRule>
  </conditionalFormatting>
  <conditionalFormatting sqref="E350">
    <cfRule type="expression" dxfId="634" priority="642" stopIfTrue="1">
      <formula>OR(ISBLANK(E350), ISNUMBER(E350), ISTEXT(E350))</formula>
    </cfRule>
  </conditionalFormatting>
  <conditionalFormatting sqref="E350">
    <cfRule type="expression" dxfId="633" priority="641" stopIfTrue="1">
      <formula>OR(ISBLANK(E350), ISNUMBER(E350), ISTEXT(E350))</formula>
    </cfRule>
  </conditionalFormatting>
  <conditionalFormatting sqref="C349">
    <cfRule type="expression" dxfId="632" priority="640" stopIfTrue="1">
      <formula>OR(ISBLANK(C349), ISNUMBER(C349), ISTEXT(C349))</formula>
    </cfRule>
  </conditionalFormatting>
  <conditionalFormatting sqref="C349">
    <cfRule type="expression" dxfId="631" priority="639" stopIfTrue="1">
      <formula>OR(ISBLANK(C349), ISNUMBER(C349), ISTEXT(C349))</formula>
    </cfRule>
  </conditionalFormatting>
  <conditionalFormatting sqref="F327 F329">
    <cfRule type="expression" dxfId="630" priority="638" stopIfTrue="1">
      <formula>OR(ISBLANK(F327), ISNUMBER(F327), ISTEXT(F327))</formula>
    </cfRule>
  </conditionalFormatting>
  <conditionalFormatting sqref="G327 G329">
    <cfRule type="expression" dxfId="629" priority="637" stopIfTrue="1">
      <formula>OR(ISBLANK(G327), ISNUMBER(G327), ISTEXT(G327))</formula>
    </cfRule>
  </conditionalFormatting>
  <conditionalFormatting sqref="G327 G329">
    <cfRule type="expression" dxfId="628" priority="636" stopIfTrue="1">
      <formula>OR(ISBLANK(G327), ISNUMBER(G327), ISTEXT(G327))</formula>
    </cfRule>
  </conditionalFormatting>
  <conditionalFormatting sqref="F328">
    <cfRule type="expression" dxfId="627" priority="635" stopIfTrue="1">
      <formula>OR(ISBLANK(F328), ISNUMBER(F328), ISTEXT(F328))</formula>
    </cfRule>
  </conditionalFormatting>
  <conditionalFormatting sqref="G328">
    <cfRule type="expression" dxfId="626" priority="634" stopIfTrue="1">
      <formula>OR(ISBLANK(G328), ISNUMBER(G328), ISTEXT(G328))</formula>
    </cfRule>
  </conditionalFormatting>
  <conditionalFormatting sqref="G328">
    <cfRule type="expression" dxfId="625" priority="633" stopIfTrue="1">
      <formula>OR(ISBLANK(G328), ISNUMBER(G328), ISTEXT(G328))</formula>
    </cfRule>
  </conditionalFormatting>
  <conditionalFormatting sqref="F349 F351">
    <cfRule type="expression" dxfId="624" priority="632" stopIfTrue="1">
      <formula>OR(ISBLANK(F349), ISNUMBER(F349), ISTEXT(F349))</formula>
    </cfRule>
  </conditionalFormatting>
  <conditionalFormatting sqref="G349 G351">
    <cfRule type="expression" dxfId="623" priority="631" stopIfTrue="1">
      <formula>OR(ISBLANK(G349), ISNUMBER(G349), ISTEXT(G349))</formula>
    </cfRule>
  </conditionalFormatting>
  <conditionalFormatting sqref="G349 G351">
    <cfRule type="expression" dxfId="622" priority="630" stopIfTrue="1">
      <formula>OR(ISBLANK(G349), ISNUMBER(G349), ISTEXT(G349))</formula>
    </cfRule>
  </conditionalFormatting>
  <conditionalFormatting sqref="F350">
    <cfRule type="expression" dxfId="621" priority="629" stopIfTrue="1">
      <formula>OR(ISBLANK(F350), ISNUMBER(F350), ISTEXT(F350))</formula>
    </cfRule>
  </conditionalFormatting>
  <conditionalFormatting sqref="G350">
    <cfRule type="expression" dxfId="620" priority="628" stopIfTrue="1">
      <formula>OR(ISBLANK(G350), ISNUMBER(G350), ISTEXT(G350))</formula>
    </cfRule>
  </conditionalFormatting>
  <conditionalFormatting sqref="G350">
    <cfRule type="expression" dxfId="619" priority="627" stopIfTrue="1">
      <formula>OR(ISBLANK(G350), ISNUMBER(G350), ISTEXT(G350))</formula>
    </cfRule>
  </conditionalFormatting>
  <conditionalFormatting sqref="E327">
    <cfRule type="expression" dxfId="618" priority="626" stopIfTrue="1">
      <formula>OR(ISBLANK(E327), ISNUMBER(E327), ISTEXT(E327))</formula>
    </cfRule>
  </conditionalFormatting>
  <conditionalFormatting sqref="E327">
    <cfRule type="expression" dxfId="617" priority="625" stopIfTrue="1">
      <formula>OR(ISBLANK(E327), ISNUMBER(E327), ISTEXT(E327))</formula>
    </cfRule>
  </conditionalFormatting>
  <conditionalFormatting sqref="H327 H329">
    <cfRule type="expression" dxfId="616" priority="624" stopIfTrue="1">
      <formula>OR(ISBLANK(H327), ISNUMBER(H327), ISTEXT(H327))</formula>
    </cfRule>
  </conditionalFormatting>
  <conditionalFormatting sqref="I327 I329">
    <cfRule type="expression" dxfId="615" priority="623" stopIfTrue="1">
      <formula>OR(ISBLANK(I327), ISNUMBER(I327), ISTEXT(I327))</formula>
    </cfRule>
  </conditionalFormatting>
  <conditionalFormatting sqref="I327 I329">
    <cfRule type="expression" dxfId="614" priority="622" stopIfTrue="1">
      <formula>OR(ISBLANK(I327), ISNUMBER(I327), ISTEXT(I327))</formula>
    </cfRule>
  </conditionalFormatting>
  <conditionalFormatting sqref="H328">
    <cfRule type="expression" dxfId="613" priority="621" stopIfTrue="1">
      <formula>OR(ISBLANK(H328), ISNUMBER(H328), ISTEXT(H328))</formula>
    </cfRule>
  </conditionalFormatting>
  <conditionalFormatting sqref="I328">
    <cfRule type="expression" dxfId="612" priority="620" stopIfTrue="1">
      <formula>OR(ISBLANK(I328), ISNUMBER(I328), ISTEXT(I328))</formula>
    </cfRule>
  </conditionalFormatting>
  <conditionalFormatting sqref="I328">
    <cfRule type="expression" dxfId="611" priority="619" stopIfTrue="1">
      <formula>OR(ISBLANK(I328), ISNUMBER(I328), ISTEXT(I328))</formula>
    </cfRule>
  </conditionalFormatting>
  <conditionalFormatting sqref="H349 H351">
    <cfRule type="expression" dxfId="610" priority="618" stopIfTrue="1">
      <formula>OR(ISBLANK(H349), ISNUMBER(H349), ISTEXT(H349))</formula>
    </cfRule>
  </conditionalFormatting>
  <conditionalFormatting sqref="I349 I351">
    <cfRule type="expression" dxfId="609" priority="617" stopIfTrue="1">
      <formula>OR(ISBLANK(I349), ISNUMBER(I349), ISTEXT(I349))</formula>
    </cfRule>
  </conditionalFormatting>
  <conditionalFormatting sqref="I349 I351">
    <cfRule type="expression" dxfId="608" priority="616" stopIfTrue="1">
      <formula>OR(ISBLANK(I349), ISNUMBER(I349), ISTEXT(I349))</formula>
    </cfRule>
  </conditionalFormatting>
  <conditionalFormatting sqref="H350">
    <cfRule type="expression" dxfId="607" priority="615" stopIfTrue="1">
      <formula>OR(ISBLANK(H350), ISNUMBER(H350), ISTEXT(H350))</formula>
    </cfRule>
  </conditionalFormatting>
  <conditionalFormatting sqref="I350">
    <cfRule type="expression" dxfId="606" priority="614" stopIfTrue="1">
      <formula>OR(ISBLANK(I350), ISNUMBER(I350), ISTEXT(I350))</formula>
    </cfRule>
  </conditionalFormatting>
  <conditionalFormatting sqref="I350">
    <cfRule type="expression" dxfId="605" priority="613" stopIfTrue="1">
      <formula>OR(ISBLANK(I350), ISNUMBER(I350), ISTEXT(I350))</formula>
    </cfRule>
  </conditionalFormatting>
  <conditionalFormatting sqref="J327 J329">
    <cfRule type="expression" dxfId="604" priority="612" stopIfTrue="1">
      <formula>OR(ISBLANK(J327), ISNUMBER(J327), ISTEXT(J327))</formula>
    </cfRule>
  </conditionalFormatting>
  <conditionalFormatting sqref="K327 K329">
    <cfRule type="expression" dxfId="603" priority="611" stopIfTrue="1">
      <formula>OR(ISBLANK(K327), ISNUMBER(K327), ISTEXT(K327))</formula>
    </cfRule>
  </conditionalFormatting>
  <conditionalFormatting sqref="K327 K329">
    <cfRule type="expression" dxfId="602" priority="610" stopIfTrue="1">
      <formula>OR(ISBLANK(K327), ISNUMBER(K327), ISTEXT(K327))</formula>
    </cfRule>
  </conditionalFormatting>
  <conditionalFormatting sqref="J328">
    <cfRule type="expression" dxfId="601" priority="609" stopIfTrue="1">
      <formula>OR(ISBLANK(J328), ISNUMBER(J328), ISTEXT(J328))</formula>
    </cfRule>
  </conditionalFormatting>
  <conditionalFormatting sqref="K328">
    <cfRule type="expression" dxfId="600" priority="608" stopIfTrue="1">
      <formula>OR(ISBLANK(K328), ISNUMBER(K328), ISTEXT(K328))</formula>
    </cfRule>
  </conditionalFormatting>
  <conditionalFormatting sqref="K328">
    <cfRule type="expression" dxfId="599" priority="607" stopIfTrue="1">
      <formula>OR(ISBLANK(K328), ISNUMBER(K328), ISTEXT(K328))</formula>
    </cfRule>
  </conditionalFormatting>
  <conditionalFormatting sqref="J349 J351">
    <cfRule type="expression" dxfId="598" priority="606" stopIfTrue="1">
      <formula>OR(ISBLANK(J349), ISNUMBER(J349), ISTEXT(J349))</formula>
    </cfRule>
  </conditionalFormatting>
  <conditionalFormatting sqref="K349 K351">
    <cfRule type="expression" dxfId="597" priority="605" stopIfTrue="1">
      <formula>OR(ISBLANK(K349), ISNUMBER(K349), ISTEXT(K349))</formula>
    </cfRule>
  </conditionalFormatting>
  <conditionalFormatting sqref="K349 K351">
    <cfRule type="expression" dxfId="596" priority="604" stopIfTrue="1">
      <formula>OR(ISBLANK(K349), ISNUMBER(K349), ISTEXT(K349))</formula>
    </cfRule>
  </conditionalFormatting>
  <conditionalFormatting sqref="J350">
    <cfRule type="expression" dxfId="595" priority="603" stopIfTrue="1">
      <formula>OR(ISBLANK(J350), ISNUMBER(J350), ISTEXT(J350))</formula>
    </cfRule>
  </conditionalFormatting>
  <conditionalFormatting sqref="K350">
    <cfRule type="expression" dxfId="594" priority="602" stopIfTrue="1">
      <formula>OR(ISBLANK(K350), ISNUMBER(K350), ISTEXT(K350))</formula>
    </cfRule>
  </conditionalFormatting>
  <conditionalFormatting sqref="K350">
    <cfRule type="expression" dxfId="593" priority="601" stopIfTrue="1">
      <formula>OR(ISBLANK(K350), ISNUMBER(K350), ISTEXT(K350))</formula>
    </cfRule>
  </conditionalFormatting>
  <conditionalFormatting sqref="L349 L351">
    <cfRule type="expression" dxfId="592" priority="600" stopIfTrue="1">
      <formula>OR(ISBLANK(L349), ISNUMBER(L349), ISTEXT(L349))</formula>
    </cfRule>
  </conditionalFormatting>
  <conditionalFormatting sqref="M349 M351">
    <cfRule type="expression" dxfId="591" priority="599" stopIfTrue="1">
      <formula>OR(ISBLANK(M349), ISNUMBER(M349), ISTEXT(M349))</formula>
    </cfRule>
  </conditionalFormatting>
  <conditionalFormatting sqref="M349 M351">
    <cfRule type="expression" dxfId="590" priority="598" stopIfTrue="1">
      <formula>OR(ISBLANK(M349), ISNUMBER(M349), ISTEXT(M349))</formula>
    </cfRule>
  </conditionalFormatting>
  <conditionalFormatting sqref="L350">
    <cfRule type="expression" dxfId="589" priority="597" stopIfTrue="1">
      <formula>OR(ISBLANK(L350), ISNUMBER(L350), ISTEXT(L350))</formula>
    </cfRule>
  </conditionalFormatting>
  <conditionalFormatting sqref="M350">
    <cfRule type="expression" dxfId="588" priority="596" stopIfTrue="1">
      <formula>OR(ISBLANK(M350), ISNUMBER(M350), ISTEXT(M350))</formula>
    </cfRule>
  </conditionalFormatting>
  <conditionalFormatting sqref="M350">
    <cfRule type="expression" dxfId="587" priority="595" stopIfTrue="1">
      <formula>OR(ISBLANK(M350), ISNUMBER(M350), ISTEXT(M350))</formula>
    </cfRule>
  </conditionalFormatting>
  <conditionalFormatting sqref="L327 L329">
    <cfRule type="expression" dxfId="586" priority="594" stopIfTrue="1">
      <formula>OR(ISBLANK(L327), ISNUMBER(L327), ISTEXT(L327))</formula>
    </cfRule>
  </conditionalFormatting>
  <conditionalFormatting sqref="M327 M329">
    <cfRule type="expression" dxfId="585" priority="593" stopIfTrue="1">
      <formula>OR(ISBLANK(M327), ISNUMBER(M327), ISTEXT(M327))</formula>
    </cfRule>
  </conditionalFormatting>
  <conditionalFormatting sqref="M327 M329">
    <cfRule type="expression" dxfId="584" priority="592" stopIfTrue="1">
      <formula>OR(ISBLANK(M327), ISNUMBER(M327), ISTEXT(M327))</formula>
    </cfRule>
  </conditionalFormatting>
  <conditionalFormatting sqref="L328">
    <cfRule type="expression" dxfId="583" priority="591" stopIfTrue="1">
      <formula>OR(ISBLANK(L328), ISNUMBER(L328), ISTEXT(L328))</formula>
    </cfRule>
  </conditionalFormatting>
  <conditionalFormatting sqref="M328">
    <cfRule type="expression" dxfId="582" priority="590" stopIfTrue="1">
      <formula>OR(ISBLANK(M328), ISNUMBER(M328), ISTEXT(M328))</formula>
    </cfRule>
  </conditionalFormatting>
  <conditionalFormatting sqref="M328">
    <cfRule type="expression" dxfId="581" priority="589" stopIfTrue="1">
      <formula>OR(ISBLANK(M328), ISNUMBER(M328), ISTEXT(M328))</formula>
    </cfRule>
  </conditionalFormatting>
  <conditionalFormatting sqref="A370:B370 D370 A372:D372">
    <cfRule type="expression" dxfId="580" priority="588" stopIfTrue="1">
      <formula>OR(ISBLANK(A370), ISNUMBER(A370), ISTEXT(A370))</formula>
    </cfRule>
  </conditionalFormatting>
  <conditionalFormatting sqref="A371:D371">
    <cfRule type="expression" dxfId="579" priority="587" stopIfTrue="1">
      <formula>OR(ISBLANK(A371), ISNUMBER(A371), ISTEXT(A371))</formula>
    </cfRule>
  </conditionalFormatting>
  <conditionalFormatting sqref="C370">
    <cfRule type="expression" dxfId="578" priority="586" stopIfTrue="1">
      <formula>OR(ISBLANK(C370), ISNUMBER(C370), ISTEXT(C370))</formula>
    </cfRule>
  </conditionalFormatting>
  <conditionalFormatting sqref="C370">
    <cfRule type="expression" dxfId="577" priority="585" stopIfTrue="1">
      <formula>OR(ISBLANK(C370), ISNUMBER(C370), ISTEXT(C370))</formula>
    </cfRule>
  </conditionalFormatting>
  <conditionalFormatting sqref="E370 E372">
    <cfRule type="expression" dxfId="576" priority="584" stopIfTrue="1">
      <formula>OR(ISBLANK(E370), ISNUMBER(E370), ISTEXT(E370))</formula>
    </cfRule>
  </conditionalFormatting>
  <conditionalFormatting sqref="E370 E372">
    <cfRule type="expression" dxfId="575" priority="583" stopIfTrue="1">
      <formula>OR(ISBLANK(E370), ISNUMBER(E370), ISTEXT(E370))</formula>
    </cfRule>
  </conditionalFormatting>
  <conditionalFormatting sqref="E371">
    <cfRule type="expression" dxfId="574" priority="582" stopIfTrue="1">
      <formula>OR(ISBLANK(E371), ISNUMBER(E371), ISTEXT(E371))</formula>
    </cfRule>
  </conditionalFormatting>
  <conditionalFormatting sqref="E371">
    <cfRule type="expression" dxfId="573" priority="581" stopIfTrue="1">
      <formula>OR(ISBLANK(E371), ISNUMBER(E371), ISTEXT(E371))</formula>
    </cfRule>
  </conditionalFormatting>
  <conditionalFormatting sqref="N349 N351">
    <cfRule type="expression" dxfId="572" priority="580" stopIfTrue="1">
      <formula>OR(ISBLANK(N349), ISNUMBER(N349), ISTEXT(N349))</formula>
    </cfRule>
  </conditionalFormatting>
  <conditionalFormatting sqref="O349 O351">
    <cfRule type="expression" dxfId="571" priority="579" stopIfTrue="1">
      <formula>OR(ISBLANK(O349), ISNUMBER(O349), ISTEXT(O349))</formula>
    </cfRule>
  </conditionalFormatting>
  <conditionalFormatting sqref="O349 O351">
    <cfRule type="expression" dxfId="570" priority="578" stopIfTrue="1">
      <formula>OR(ISBLANK(O349), ISNUMBER(O349), ISTEXT(O349))</formula>
    </cfRule>
  </conditionalFormatting>
  <conditionalFormatting sqref="N350">
    <cfRule type="expression" dxfId="569" priority="577" stopIfTrue="1">
      <formula>OR(ISBLANK(N350), ISNUMBER(N350), ISTEXT(N350))</formula>
    </cfRule>
  </conditionalFormatting>
  <conditionalFormatting sqref="O350">
    <cfRule type="expression" dxfId="568" priority="576" stopIfTrue="1">
      <formula>OR(ISBLANK(O350), ISNUMBER(O350), ISTEXT(O350))</formula>
    </cfRule>
  </conditionalFormatting>
  <conditionalFormatting sqref="O350">
    <cfRule type="expression" dxfId="567" priority="575" stopIfTrue="1">
      <formula>OR(ISBLANK(O350), ISNUMBER(O350), ISTEXT(O350))</formula>
    </cfRule>
  </conditionalFormatting>
  <conditionalFormatting sqref="N327 N329">
    <cfRule type="expression" dxfId="566" priority="574" stopIfTrue="1">
      <formula>OR(ISBLANK(N327), ISNUMBER(N327), ISTEXT(N327))</formula>
    </cfRule>
  </conditionalFormatting>
  <conditionalFormatting sqref="O327 O329">
    <cfRule type="expression" dxfId="565" priority="573" stopIfTrue="1">
      <formula>OR(ISBLANK(O327), ISNUMBER(O327), ISTEXT(O327))</formula>
    </cfRule>
  </conditionalFormatting>
  <conditionalFormatting sqref="O327 O329">
    <cfRule type="expression" dxfId="564" priority="572" stopIfTrue="1">
      <formula>OR(ISBLANK(O327), ISNUMBER(O327), ISTEXT(O327))</formula>
    </cfRule>
  </conditionalFormatting>
  <conditionalFormatting sqref="N328">
    <cfRule type="expression" dxfId="563" priority="571" stopIfTrue="1">
      <formula>OR(ISBLANK(N328), ISNUMBER(N328), ISTEXT(N328))</formula>
    </cfRule>
  </conditionalFormatting>
  <conditionalFormatting sqref="O328">
    <cfRule type="expression" dxfId="562" priority="570" stopIfTrue="1">
      <formula>OR(ISBLANK(O328), ISNUMBER(O328), ISTEXT(O328))</formula>
    </cfRule>
  </conditionalFormatting>
  <conditionalFormatting sqref="O328">
    <cfRule type="expression" dxfId="561" priority="569" stopIfTrue="1">
      <formula>OR(ISBLANK(O328), ISNUMBER(O328), ISTEXT(O328))</formula>
    </cfRule>
  </conditionalFormatting>
  <conditionalFormatting sqref="P349 P351">
    <cfRule type="expression" dxfId="560" priority="562" stopIfTrue="1">
      <formula>OR(ISBLANK(P349), ISNUMBER(P349), ISTEXT(P349))</formula>
    </cfRule>
  </conditionalFormatting>
  <conditionalFormatting sqref="Q349 Q351">
    <cfRule type="expression" dxfId="559" priority="561" stopIfTrue="1">
      <formula>OR(ISBLANK(Q349), ISNUMBER(Q349), ISTEXT(Q349))</formula>
    </cfRule>
  </conditionalFormatting>
  <conditionalFormatting sqref="Q349 Q351">
    <cfRule type="expression" dxfId="558" priority="560" stopIfTrue="1">
      <formula>OR(ISBLANK(Q349), ISNUMBER(Q349), ISTEXT(Q349))</formula>
    </cfRule>
  </conditionalFormatting>
  <conditionalFormatting sqref="P350">
    <cfRule type="expression" dxfId="557" priority="559" stopIfTrue="1">
      <formula>OR(ISBLANK(P350), ISNUMBER(P350), ISTEXT(P350))</formula>
    </cfRule>
  </conditionalFormatting>
  <conditionalFormatting sqref="Q350">
    <cfRule type="expression" dxfId="556" priority="558" stopIfTrue="1">
      <formula>OR(ISBLANK(Q350), ISNUMBER(Q350), ISTEXT(Q350))</formula>
    </cfRule>
  </conditionalFormatting>
  <conditionalFormatting sqref="Q350">
    <cfRule type="expression" dxfId="555" priority="557" stopIfTrue="1">
      <formula>OR(ISBLANK(Q350), ISNUMBER(Q350), ISTEXT(Q350))</formula>
    </cfRule>
  </conditionalFormatting>
  <conditionalFormatting sqref="P327 P329">
    <cfRule type="expression" dxfId="554" priority="556" stopIfTrue="1">
      <formula>OR(ISBLANK(P327), ISNUMBER(P327), ISTEXT(P327))</formula>
    </cfRule>
  </conditionalFormatting>
  <conditionalFormatting sqref="Q327 Q329">
    <cfRule type="expression" dxfId="553" priority="555" stopIfTrue="1">
      <formula>OR(ISBLANK(Q327), ISNUMBER(Q327), ISTEXT(Q327))</formula>
    </cfRule>
  </conditionalFormatting>
  <conditionalFormatting sqref="Q327 Q329">
    <cfRule type="expression" dxfId="552" priority="554" stopIfTrue="1">
      <formula>OR(ISBLANK(Q327), ISNUMBER(Q327), ISTEXT(Q327))</formula>
    </cfRule>
  </conditionalFormatting>
  <conditionalFormatting sqref="P328">
    <cfRule type="expression" dxfId="551" priority="553" stopIfTrue="1">
      <formula>OR(ISBLANK(P328), ISNUMBER(P328), ISTEXT(P328))</formula>
    </cfRule>
  </conditionalFormatting>
  <conditionalFormatting sqref="Q328">
    <cfRule type="expression" dxfId="550" priority="552" stopIfTrue="1">
      <formula>OR(ISBLANK(Q328), ISNUMBER(Q328), ISTEXT(Q328))</formula>
    </cfRule>
  </conditionalFormatting>
  <conditionalFormatting sqref="Q328">
    <cfRule type="expression" dxfId="549" priority="551" stopIfTrue="1">
      <formula>OR(ISBLANK(Q328), ISNUMBER(Q328), ISTEXT(Q328))</formula>
    </cfRule>
  </conditionalFormatting>
  <conditionalFormatting sqref="F370 F372">
    <cfRule type="expression" dxfId="548" priority="550" stopIfTrue="1">
      <formula>OR(ISBLANK(F370), ISNUMBER(F370), ISTEXT(F370))</formula>
    </cfRule>
  </conditionalFormatting>
  <conditionalFormatting sqref="F371">
    <cfRule type="expression" dxfId="547" priority="549" stopIfTrue="1">
      <formula>OR(ISBLANK(F371), ISNUMBER(F371), ISTEXT(F371))</formula>
    </cfRule>
  </conditionalFormatting>
  <conditionalFormatting sqref="G370 G372">
    <cfRule type="expression" dxfId="546" priority="548" stopIfTrue="1">
      <formula>OR(ISBLANK(G370), ISNUMBER(G370), ISTEXT(G370))</formula>
    </cfRule>
  </conditionalFormatting>
  <conditionalFormatting sqref="G370 G372">
    <cfRule type="expression" dxfId="545" priority="547" stopIfTrue="1">
      <formula>OR(ISBLANK(G370), ISNUMBER(G370), ISTEXT(G370))</formula>
    </cfRule>
  </conditionalFormatting>
  <conditionalFormatting sqref="G371">
    <cfRule type="expression" dxfId="544" priority="546" stopIfTrue="1">
      <formula>OR(ISBLANK(G371), ISNUMBER(G371), ISTEXT(G371))</formula>
    </cfRule>
  </conditionalFormatting>
  <conditionalFormatting sqref="G371">
    <cfRule type="expression" dxfId="543" priority="545" stopIfTrue="1">
      <formula>OR(ISBLANK(G371), ISNUMBER(G371), ISTEXT(G371))</formula>
    </cfRule>
  </conditionalFormatting>
  <conditionalFormatting sqref="R349 R351">
    <cfRule type="expression" dxfId="542" priority="544" stopIfTrue="1">
      <formula>OR(ISBLANK(R349), ISNUMBER(R349), ISTEXT(R349))</formula>
    </cfRule>
  </conditionalFormatting>
  <conditionalFormatting sqref="S349 S351">
    <cfRule type="expression" dxfId="541" priority="543" stopIfTrue="1">
      <formula>OR(ISBLANK(S349), ISNUMBER(S349), ISTEXT(S349))</formula>
    </cfRule>
  </conditionalFormatting>
  <conditionalFormatting sqref="S349 S351">
    <cfRule type="expression" dxfId="540" priority="542" stopIfTrue="1">
      <formula>OR(ISBLANK(S349), ISNUMBER(S349), ISTEXT(S349))</formula>
    </cfRule>
  </conditionalFormatting>
  <conditionalFormatting sqref="R350">
    <cfRule type="expression" dxfId="539" priority="541" stopIfTrue="1">
      <formula>OR(ISBLANK(R350), ISNUMBER(R350), ISTEXT(R350))</formula>
    </cfRule>
  </conditionalFormatting>
  <conditionalFormatting sqref="S350">
    <cfRule type="expression" dxfId="538" priority="540" stopIfTrue="1">
      <formula>OR(ISBLANK(S350), ISNUMBER(S350), ISTEXT(S350))</formula>
    </cfRule>
  </conditionalFormatting>
  <conditionalFormatting sqref="S350">
    <cfRule type="expression" dxfId="537" priority="539" stopIfTrue="1">
      <formula>OR(ISBLANK(S350), ISNUMBER(S350), ISTEXT(S350))</formula>
    </cfRule>
  </conditionalFormatting>
  <conditionalFormatting sqref="R327 R329">
    <cfRule type="expression" dxfId="536" priority="538" stopIfTrue="1">
      <formula>OR(ISBLANK(R327), ISNUMBER(R327), ISTEXT(R327))</formula>
    </cfRule>
  </conditionalFormatting>
  <conditionalFormatting sqref="S327 S329">
    <cfRule type="expression" dxfId="535" priority="537" stopIfTrue="1">
      <formula>OR(ISBLANK(S327), ISNUMBER(S327), ISTEXT(S327))</formula>
    </cfRule>
  </conditionalFormatting>
  <conditionalFormatting sqref="S327 S329">
    <cfRule type="expression" dxfId="534" priority="536" stopIfTrue="1">
      <formula>OR(ISBLANK(S327), ISNUMBER(S327), ISTEXT(S327))</formula>
    </cfRule>
  </conditionalFormatting>
  <conditionalFormatting sqref="R328">
    <cfRule type="expression" dxfId="533" priority="535" stopIfTrue="1">
      <formula>OR(ISBLANK(R328), ISNUMBER(R328), ISTEXT(R328))</formula>
    </cfRule>
  </conditionalFormatting>
  <conditionalFormatting sqref="S328">
    <cfRule type="expression" dxfId="532" priority="534" stopIfTrue="1">
      <formula>OR(ISBLANK(S328), ISNUMBER(S328), ISTEXT(S328))</formula>
    </cfRule>
  </conditionalFormatting>
  <conditionalFormatting sqref="S328">
    <cfRule type="expression" dxfId="531" priority="533" stopIfTrue="1">
      <formula>OR(ISBLANK(S328), ISNUMBER(S328), ISTEXT(S328))</formula>
    </cfRule>
  </conditionalFormatting>
  <conditionalFormatting sqref="H370 H372">
    <cfRule type="expression" dxfId="530" priority="532" stopIfTrue="1">
      <formula>OR(ISBLANK(H370), ISNUMBER(H370), ISTEXT(H370))</formula>
    </cfRule>
  </conditionalFormatting>
  <conditionalFormatting sqref="H371">
    <cfRule type="expression" dxfId="529" priority="531" stopIfTrue="1">
      <formula>OR(ISBLANK(H371), ISNUMBER(H371), ISTEXT(H371))</formula>
    </cfRule>
  </conditionalFormatting>
  <conditionalFormatting sqref="I370 I372">
    <cfRule type="expression" dxfId="528" priority="530" stopIfTrue="1">
      <formula>OR(ISBLANK(I370), ISNUMBER(I370), ISTEXT(I370))</formula>
    </cfRule>
  </conditionalFormatting>
  <conditionalFormatting sqref="I370 I372">
    <cfRule type="expression" dxfId="527" priority="529" stopIfTrue="1">
      <formula>OR(ISBLANK(I370), ISNUMBER(I370), ISTEXT(I370))</formula>
    </cfRule>
  </conditionalFormatting>
  <conditionalFormatting sqref="I371">
    <cfRule type="expression" dxfId="526" priority="528" stopIfTrue="1">
      <formula>OR(ISBLANK(I371), ISNUMBER(I371), ISTEXT(I371))</formula>
    </cfRule>
  </conditionalFormatting>
  <conditionalFormatting sqref="I371">
    <cfRule type="expression" dxfId="525" priority="527" stopIfTrue="1">
      <formula>OR(ISBLANK(I371), ISNUMBER(I371), ISTEXT(I371))</formula>
    </cfRule>
  </conditionalFormatting>
  <conditionalFormatting sqref="T349 T351">
    <cfRule type="expression" dxfId="524" priority="526" stopIfTrue="1">
      <formula>OR(ISBLANK(T349), ISNUMBER(T349), ISTEXT(T349))</formula>
    </cfRule>
  </conditionalFormatting>
  <conditionalFormatting sqref="U349 U351">
    <cfRule type="expression" dxfId="523" priority="525" stopIfTrue="1">
      <formula>OR(ISBLANK(U349), ISNUMBER(U349), ISTEXT(U349))</formula>
    </cfRule>
  </conditionalFormatting>
  <conditionalFormatting sqref="U349 U351">
    <cfRule type="expression" dxfId="522" priority="524" stopIfTrue="1">
      <formula>OR(ISBLANK(U349), ISNUMBER(U349), ISTEXT(U349))</formula>
    </cfRule>
  </conditionalFormatting>
  <conditionalFormatting sqref="T350">
    <cfRule type="expression" dxfId="521" priority="523" stopIfTrue="1">
      <formula>OR(ISBLANK(T350), ISNUMBER(T350), ISTEXT(T350))</formula>
    </cfRule>
  </conditionalFormatting>
  <conditionalFormatting sqref="U350">
    <cfRule type="expression" dxfId="520" priority="522" stopIfTrue="1">
      <formula>OR(ISBLANK(U350), ISNUMBER(U350), ISTEXT(U350))</formula>
    </cfRule>
  </conditionalFormatting>
  <conditionalFormatting sqref="U350">
    <cfRule type="expression" dxfId="519" priority="521" stopIfTrue="1">
      <formula>OR(ISBLANK(U350), ISNUMBER(U350), ISTEXT(U350))</formula>
    </cfRule>
  </conditionalFormatting>
  <conditionalFormatting sqref="A391:B391 D391 A393:D393">
    <cfRule type="expression" dxfId="518" priority="520" stopIfTrue="1">
      <formula>OR(ISBLANK(A391), ISNUMBER(A391), ISTEXT(A391))</formula>
    </cfRule>
  </conditionalFormatting>
  <conditionalFormatting sqref="A392:D392">
    <cfRule type="expression" dxfId="517" priority="519" stopIfTrue="1">
      <formula>OR(ISBLANK(A392), ISNUMBER(A392), ISTEXT(A392))</formula>
    </cfRule>
  </conditionalFormatting>
  <conditionalFormatting sqref="C391">
    <cfRule type="expression" dxfId="516" priority="518" stopIfTrue="1">
      <formula>OR(ISBLANK(C391), ISNUMBER(C391), ISTEXT(C391))</formula>
    </cfRule>
  </conditionalFormatting>
  <conditionalFormatting sqref="C391">
    <cfRule type="expression" dxfId="515" priority="517" stopIfTrue="1">
      <formula>OR(ISBLANK(C391), ISNUMBER(C391), ISTEXT(C391))</formula>
    </cfRule>
  </conditionalFormatting>
  <conditionalFormatting sqref="E393">
    <cfRule type="expression" dxfId="514" priority="516" stopIfTrue="1">
      <formula>OR(ISBLANK(E393), ISNUMBER(E393), ISTEXT(E393))</formula>
    </cfRule>
  </conditionalFormatting>
  <conditionalFormatting sqref="E393">
    <cfRule type="expression" dxfId="513" priority="515" stopIfTrue="1">
      <formula>OR(ISBLANK(E393), ISNUMBER(E393), ISTEXT(E393))</formula>
    </cfRule>
  </conditionalFormatting>
  <conditionalFormatting sqref="E392">
    <cfRule type="expression" dxfId="512" priority="514" stopIfTrue="1">
      <formula>OR(ISBLANK(E392), ISNUMBER(E392), ISTEXT(E392))</formula>
    </cfRule>
  </conditionalFormatting>
  <conditionalFormatting sqref="E392">
    <cfRule type="expression" dxfId="511" priority="513" stopIfTrue="1">
      <formula>OR(ISBLANK(E392), ISNUMBER(E392), ISTEXT(E392))</formula>
    </cfRule>
  </conditionalFormatting>
  <conditionalFormatting sqref="F391 F393">
    <cfRule type="expression" dxfId="510" priority="512" stopIfTrue="1">
      <formula>OR(ISBLANK(F391), ISNUMBER(F391), ISTEXT(F391))</formula>
    </cfRule>
  </conditionalFormatting>
  <conditionalFormatting sqref="F392">
    <cfRule type="expression" dxfId="509" priority="511" stopIfTrue="1">
      <formula>OR(ISBLANK(F392), ISNUMBER(F392), ISTEXT(F392))</formula>
    </cfRule>
  </conditionalFormatting>
  <conditionalFormatting sqref="G393">
    <cfRule type="expression" dxfId="508" priority="510" stopIfTrue="1">
      <formula>OR(ISBLANK(G393), ISNUMBER(G393), ISTEXT(G393))</formula>
    </cfRule>
  </conditionalFormatting>
  <conditionalFormatting sqref="G393">
    <cfRule type="expression" dxfId="507" priority="509" stopIfTrue="1">
      <formula>OR(ISBLANK(G393), ISNUMBER(G393), ISTEXT(G393))</formula>
    </cfRule>
  </conditionalFormatting>
  <conditionalFormatting sqref="H391 H393">
    <cfRule type="expression" dxfId="506" priority="506" stopIfTrue="1">
      <formula>OR(ISBLANK(H391), ISNUMBER(H391), ISTEXT(H391))</formula>
    </cfRule>
  </conditionalFormatting>
  <conditionalFormatting sqref="H392">
    <cfRule type="expression" dxfId="505" priority="505" stopIfTrue="1">
      <formula>OR(ISBLANK(H392), ISNUMBER(H392), ISTEXT(H392))</formula>
    </cfRule>
  </conditionalFormatting>
  <conditionalFormatting sqref="E391">
    <cfRule type="expression" dxfId="504" priority="500" stopIfTrue="1">
      <formula>OR(ISBLANK(E391), ISNUMBER(E391), ISTEXT(E391))</formula>
    </cfRule>
  </conditionalFormatting>
  <conditionalFormatting sqref="E391">
    <cfRule type="expression" dxfId="503" priority="499" stopIfTrue="1">
      <formula>OR(ISBLANK(E391), ISNUMBER(E391), ISTEXT(E391))</formula>
    </cfRule>
  </conditionalFormatting>
  <conditionalFormatting sqref="G391">
    <cfRule type="expression" dxfId="502" priority="498" stopIfTrue="1">
      <formula>OR(ISBLANK(G391), ISNUMBER(G391), ISTEXT(G391))</formula>
    </cfRule>
  </conditionalFormatting>
  <conditionalFormatting sqref="G391">
    <cfRule type="expression" dxfId="501" priority="497" stopIfTrue="1">
      <formula>OR(ISBLANK(G391), ISNUMBER(G391), ISTEXT(G391))</formula>
    </cfRule>
  </conditionalFormatting>
  <conditionalFormatting sqref="G392">
    <cfRule type="expression" dxfId="500" priority="494" stopIfTrue="1">
      <formula>OR(ISBLANK(G392), ISNUMBER(G392), ISTEXT(G392))</formula>
    </cfRule>
  </conditionalFormatting>
  <conditionalFormatting sqref="G392">
    <cfRule type="expression" dxfId="499" priority="493" stopIfTrue="1">
      <formula>OR(ISBLANK(G392), ISNUMBER(G392), ISTEXT(G392))</formula>
    </cfRule>
  </conditionalFormatting>
  <conditionalFormatting sqref="I393">
    <cfRule type="expression" dxfId="498" priority="490" stopIfTrue="1">
      <formula>OR(ISBLANK(I393), ISNUMBER(I393), ISTEXT(I393))</formula>
    </cfRule>
  </conditionalFormatting>
  <conditionalFormatting sqref="I393">
    <cfRule type="expression" dxfId="497" priority="489" stopIfTrue="1">
      <formula>OR(ISBLANK(I393), ISNUMBER(I393), ISTEXT(I393))</formula>
    </cfRule>
  </conditionalFormatting>
  <conditionalFormatting sqref="I391">
    <cfRule type="expression" dxfId="496" priority="488" stopIfTrue="1">
      <formula>OR(ISBLANK(I391), ISNUMBER(I391), ISTEXT(I391))</formula>
    </cfRule>
  </conditionalFormatting>
  <conditionalFormatting sqref="I391">
    <cfRule type="expression" dxfId="495" priority="487" stopIfTrue="1">
      <formula>OR(ISBLANK(I391), ISNUMBER(I391), ISTEXT(I391))</formula>
    </cfRule>
  </conditionalFormatting>
  <conditionalFormatting sqref="I392">
    <cfRule type="expression" dxfId="494" priority="486" stopIfTrue="1">
      <formula>OR(ISBLANK(I392), ISNUMBER(I392), ISTEXT(I392))</formula>
    </cfRule>
  </conditionalFormatting>
  <conditionalFormatting sqref="I392">
    <cfRule type="expression" dxfId="493" priority="485" stopIfTrue="1">
      <formula>OR(ISBLANK(I392), ISNUMBER(I392), ISTEXT(I392))</formula>
    </cfRule>
  </conditionalFormatting>
  <conditionalFormatting sqref="J391 J393">
    <cfRule type="expression" dxfId="492" priority="484" stopIfTrue="1">
      <formula>OR(ISBLANK(J391), ISNUMBER(J391), ISTEXT(J391))</formula>
    </cfRule>
  </conditionalFormatting>
  <conditionalFormatting sqref="J392">
    <cfRule type="expression" dxfId="491" priority="483" stopIfTrue="1">
      <formula>OR(ISBLANK(J392), ISNUMBER(J392), ISTEXT(J392))</formula>
    </cfRule>
  </conditionalFormatting>
  <conditionalFormatting sqref="K393">
    <cfRule type="expression" dxfId="490" priority="482" stopIfTrue="1">
      <formula>OR(ISBLANK(K393), ISNUMBER(K393), ISTEXT(K393))</formula>
    </cfRule>
  </conditionalFormatting>
  <conditionalFormatting sqref="K393">
    <cfRule type="expression" dxfId="489" priority="481" stopIfTrue="1">
      <formula>OR(ISBLANK(K393), ISNUMBER(K393), ISTEXT(K393))</formula>
    </cfRule>
  </conditionalFormatting>
  <conditionalFormatting sqref="K391">
    <cfRule type="expression" dxfId="488" priority="480" stopIfTrue="1">
      <formula>OR(ISBLANK(K391), ISNUMBER(K391), ISTEXT(K391))</formula>
    </cfRule>
  </conditionalFormatting>
  <conditionalFormatting sqref="K391">
    <cfRule type="expression" dxfId="487" priority="479" stopIfTrue="1">
      <formula>OR(ISBLANK(K391), ISNUMBER(K391), ISTEXT(K391))</formula>
    </cfRule>
  </conditionalFormatting>
  <conditionalFormatting sqref="K392">
    <cfRule type="expression" dxfId="486" priority="478" stopIfTrue="1">
      <formula>OR(ISBLANK(K392), ISNUMBER(K392), ISTEXT(K392))</formula>
    </cfRule>
  </conditionalFormatting>
  <conditionalFormatting sqref="K392">
    <cfRule type="expression" dxfId="485" priority="477" stopIfTrue="1">
      <formula>OR(ISBLANK(K392), ISNUMBER(K392), ISTEXT(K392))</formula>
    </cfRule>
  </conditionalFormatting>
  <conditionalFormatting sqref="L391 L393">
    <cfRule type="expression" dxfId="484" priority="476" stopIfTrue="1">
      <formula>OR(ISBLANK(L391), ISNUMBER(L391), ISTEXT(L391))</formula>
    </cfRule>
  </conditionalFormatting>
  <conditionalFormatting sqref="L392">
    <cfRule type="expression" dxfId="483" priority="475" stopIfTrue="1">
      <formula>OR(ISBLANK(L392), ISNUMBER(L392), ISTEXT(L392))</formula>
    </cfRule>
  </conditionalFormatting>
  <conditionalFormatting sqref="M393">
    <cfRule type="expression" dxfId="482" priority="474" stopIfTrue="1">
      <formula>OR(ISBLANK(M393), ISNUMBER(M393), ISTEXT(M393))</formula>
    </cfRule>
  </conditionalFormatting>
  <conditionalFormatting sqref="L393:M393">
    <cfRule type="expression" dxfId="481" priority="473" stopIfTrue="1">
      <formula>OR(ISBLANK(L393), ISNUMBER(L393), ISTEXT(L393))</formula>
    </cfRule>
  </conditionalFormatting>
  <conditionalFormatting sqref="L391:M391">
    <cfRule type="expression" dxfId="480" priority="472" stopIfTrue="1">
      <formula>OR(ISBLANK(L391), ISNUMBER(L391), ISTEXT(L391))</formula>
    </cfRule>
  </conditionalFormatting>
  <conditionalFormatting sqref="L391:M391">
    <cfRule type="expression" dxfId="479" priority="471" stopIfTrue="1">
      <formula>OR(ISBLANK(L391), ISNUMBER(L391), ISTEXT(L391))</formula>
    </cfRule>
  </conditionalFormatting>
  <conditionalFormatting sqref="L392:M392">
    <cfRule type="expression" dxfId="478" priority="470" stopIfTrue="1">
      <formula>OR(ISBLANK(L392), ISNUMBER(L392), ISTEXT(L392))</formula>
    </cfRule>
  </conditionalFormatting>
  <conditionalFormatting sqref="L392:M392">
    <cfRule type="expression" dxfId="477" priority="469" stopIfTrue="1">
      <formula>OR(ISBLANK(L392), ISNUMBER(L392), ISTEXT(L392))</formula>
    </cfRule>
  </conditionalFormatting>
  <conditionalFormatting sqref="N391 N393">
    <cfRule type="expression" dxfId="476" priority="468" stopIfTrue="1">
      <formula>OR(ISBLANK(N391), ISNUMBER(N391), ISTEXT(N391))</formula>
    </cfRule>
  </conditionalFormatting>
  <conditionalFormatting sqref="N392">
    <cfRule type="expression" dxfId="475" priority="467" stopIfTrue="1">
      <formula>OR(ISBLANK(N392), ISNUMBER(N392), ISTEXT(N392))</formula>
    </cfRule>
  </conditionalFormatting>
  <conditionalFormatting sqref="O393">
    <cfRule type="expression" dxfId="474" priority="466" stopIfTrue="1">
      <formula>OR(ISBLANK(O393), ISNUMBER(O393), ISTEXT(O393))</formula>
    </cfRule>
  </conditionalFormatting>
  <conditionalFormatting sqref="N393:O393">
    <cfRule type="expression" dxfId="473" priority="465" stopIfTrue="1">
      <formula>OR(ISBLANK(N393), ISNUMBER(N393), ISTEXT(N393))</formula>
    </cfRule>
  </conditionalFormatting>
  <conditionalFormatting sqref="N391:O391">
    <cfRule type="expression" dxfId="472" priority="464" stopIfTrue="1">
      <formula>OR(ISBLANK(N391), ISNUMBER(N391), ISTEXT(N391))</formula>
    </cfRule>
  </conditionalFormatting>
  <conditionalFormatting sqref="N391:O391">
    <cfRule type="expression" dxfId="471" priority="463" stopIfTrue="1">
      <formula>OR(ISBLANK(N391), ISNUMBER(N391), ISTEXT(N391))</formula>
    </cfRule>
  </conditionalFormatting>
  <conditionalFormatting sqref="N392:O392">
    <cfRule type="expression" dxfId="470" priority="462" stopIfTrue="1">
      <formula>OR(ISBLANK(N392), ISNUMBER(N392), ISTEXT(N392))</formula>
    </cfRule>
  </conditionalFormatting>
  <conditionalFormatting sqref="N392:O392">
    <cfRule type="expression" dxfId="469" priority="461" stopIfTrue="1">
      <formula>OR(ISBLANK(N392), ISNUMBER(N392), ISTEXT(N392))</formula>
    </cfRule>
  </conditionalFormatting>
  <conditionalFormatting sqref="P391 P393">
    <cfRule type="expression" dxfId="468" priority="460" stopIfTrue="1">
      <formula>OR(ISBLANK(P391), ISNUMBER(P391), ISTEXT(P391))</formula>
    </cfRule>
  </conditionalFormatting>
  <conditionalFormatting sqref="P392">
    <cfRule type="expression" dxfId="467" priority="459" stopIfTrue="1">
      <formula>OR(ISBLANK(P392), ISNUMBER(P392), ISTEXT(P392))</formula>
    </cfRule>
  </conditionalFormatting>
  <conditionalFormatting sqref="Q393">
    <cfRule type="expression" dxfId="466" priority="458" stopIfTrue="1">
      <formula>OR(ISBLANK(Q393), ISNUMBER(Q393), ISTEXT(Q393))</formula>
    </cfRule>
  </conditionalFormatting>
  <conditionalFormatting sqref="P393:Q393">
    <cfRule type="expression" dxfId="465" priority="457" stopIfTrue="1">
      <formula>OR(ISBLANK(P393), ISNUMBER(P393), ISTEXT(P393))</formula>
    </cfRule>
  </conditionalFormatting>
  <conditionalFormatting sqref="P391:Q391">
    <cfRule type="expression" dxfId="464" priority="456" stopIfTrue="1">
      <formula>OR(ISBLANK(P391), ISNUMBER(P391), ISTEXT(P391))</formula>
    </cfRule>
  </conditionalFormatting>
  <conditionalFormatting sqref="P391:Q391">
    <cfRule type="expression" dxfId="463" priority="455" stopIfTrue="1">
      <formula>OR(ISBLANK(P391), ISNUMBER(P391), ISTEXT(P391))</formula>
    </cfRule>
  </conditionalFormatting>
  <conditionalFormatting sqref="P392:Q392">
    <cfRule type="expression" dxfId="462" priority="454" stopIfTrue="1">
      <formula>OR(ISBLANK(P392), ISNUMBER(P392), ISTEXT(P392))</formula>
    </cfRule>
  </conditionalFormatting>
  <conditionalFormatting sqref="P392:Q392">
    <cfRule type="expression" dxfId="461" priority="453" stopIfTrue="1">
      <formula>OR(ISBLANK(P392), ISNUMBER(P392), ISTEXT(P392))</formula>
    </cfRule>
  </conditionalFormatting>
  <conditionalFormatting sqref="A415:B415 D415 A417:D417">
    <cfRule type="expression" dxfId="460" priority="452" stopIfTrue="1">
      <formula>OR(ISBLANK(A415), ISNUMBER(A415), ISTEXT(A415))</formula>
    </cfRule>
  </conditionalFormatting>
  <conditionalFormatting sqref="A416:D416">
    <cfRule type="expression" dxfId="459" priority="451" stopIfTrue="1">
      <formula>OR(ISBLANK(A416), ISNUMBER(A416), ISTEXT(A416))</formula>
    </cfRule>
  </conditionalFormatting>
  <conditionalFormatting sqref="C415">
    <cfRule type="expression" dxfId="458" priority="450" stopIfTrue="1">
      <formula>OR(ISBLANK(C415), ISNUMBER(C415), ISTEXT(C415))</formula>
    </cfRule>
  </conditionalFormatting>
  <conditionalFormatting sqref="C415">
    <cfRule type="expression" dxfId="457" priority="449" stopIfTrue="1">
      <formula>OR(ISBLANK(C415), ISNUMBER(C415), ISTEXT(C415))</formula>
    </cfRule>
  </conditionalFormatting>
  <conditionalFormatting sqref="E417">
    <cfRule type="expression" dxfId="456" priority="394" stopIfTrue="1">
      <formula>OR(ISBLANK(E417), ISNUMBER(E417), ISTEXT(E417))</formula>
    </cfRule>
  </conditionalFormatting>
  <conditionalFormatting sqref="E417">
    <cfRule type="expression" dxfId="455" priority="393" stopIfTrue="1">
      <formula>OR(ISBLANK(E417), ISNUMBER(E417), ISTEXT(E417))</formula>
    </cfRule>
  </conditionalFormatting>
  <conditionalFormatting sqref="E416">
    <cfRule type="expression" dxfId="454" priority="392" stopIfTrue="1">
      <formula>OR(ISBLANK(E416), ISNUMBER(E416), ISTEXT(E416))</formula>
    </cfRule>
  </conditionalFormatting>
  <conditionalFormatting sqref="E416">
    <cfRule type="expression" dxfId="453" priority="391" stopIfTrue="1">
      <formula>OR(ISBLANK(E416), ISNUMBER(E416), ISTEXT(E416))</formula>
    </cfRule>
  </conditionalFormatting>
  <conditionalFormatting sqref="F417">
    <cfRule type="expression" dxfId="452" priority="388" stopIfTrue="1">
      <formula>OR(ISBLANK(F417), ISNUMBER(F417), ISTEXT(F417))</formula>
    </cfRule>
  </conditionalFormatting>
  <conditionalFormatting sqref="F416">
    <cfRule type="expression" dxfId="451" priority="387" stopIfTrue="1">
      <formula>OR(ISBLANK(F416), ISNUMBER(F416), ISTEXT(F416))</formula>
    </cfRule>
  </conditionalFormatting>
  <conditionalFormatting sqref="G417">
    <cfRule type="expression" dxfId="450" priority="386" stopIfTrue="1">
      <formula>OR(ISBLANK(G417), ISNUMBER(G417), ISTEXT(G417))</formula>
    </cfRule>
  </conditionalFormatting>
  <conditionalFormatting sqref="G417">
    <cfRule type="expression" dxfId="449" priority="385" stopIfTrue="1">
      <formula>OR(ISBLANK(G417), ISNUMBER(G417), ISTEXT(G417))</formula>
    </cfRule>
  </conditionalFormatting>
  <conditionalFormatting sqref="G416">
    <cfRule type="expression" dxfId="448" priority="384" stopIfTrue="1">
      <formula>OR(ISBLANK(G416), ISNUMBER(G416), ISTEXT(G416))</formula>
    </cfRule>
  </conditionalFormatting>
  <conditionalFormatting sqref="G416">
    <cfRule type="expression" dxfId="447" priority="383" stopIfTrue="1">
      <formula>OR(ISBLANK(G416), ISNUMBER(G416), ISTEXT(G416))</formula>
    </cfRule>
  </conditionalFormatting>
  <conditionalFormatting sqref="E415:G415">
    <cfRule type="expression" dxfId="446" priority="382" stopIfTrue="1">
      <formula>OR(ISBLANK(E415), ISNUMBER(E415), ISTEXT(E415))</formula>
    </cfRule>
  </conditionalFormatting>
  <conditionalFormatting sqref="E415:G415">
    <cfRule type="expression" dxfId="445" priority="381" stopIfTrue="1">
      <formula>OR(ISBLANK(E415), ISNUMBER(E415), ISTEXT(E415))</formula>
    </cfRule>
  </conditionalFormatting>
  <conditionalFormatting sqref="H415 H417">
    <cfRule type="expression" dxfId="444" priority="380" stopIfTrue="1">
      <formula>OR(ISBLANK(H415), ISNUMBER(H415), ISTEXT(H415))</formula>
    </cfRule>
  </conditionalFormatting>
  <conditionalFormatting sqref="H416">
    <cfRule type="expression" dxfId="443" priority="379" stopIfTrue="1">
      <formula>OR(ISBLANK(H416), ISNUMBER(H416), ISTEXT(H416))</formula>
    </cfRule>
  </conditionalFormatting>
  <conditionalFormatting sqref="I417">
    <cfRule type="expression" dxfId="442" priority="378" stopIfTrue="1">
      <formula>OR(ISBLANK(I417), ISNUMBER(I417), ISTEXT(I417))</formula>
    </cfRule>
  </conditionalFormatting>
  <conditionalFormatting sqref="I417">
    <cfRule type="expression" dxfId="441" priority="377" stopIfTrue="1">
      <formula>OR(ISBLANK(I417), ISNUMBER(I417), ISTEXT(I417))</formula>
    </cfRule>
  </conditionalFormatting>
  <conditionalFormatting sqref="I416">
    <cfRule type="expression" dxfId="440" priority="376" stopIfTrue="1">
      <formula>OR(ISBLANK(I416), ISNUMBER(I416), ISTEXT(I416))</formula>
    </cfRule>
  </conditionalFormatting>
  <conditionalFormatting sqref="I416">
    <cfRule type="expression" dxfId="439" priority="375" stopIfTrue="1">
      <formula>OR(ISBLANK(I416), ISNUMBER(I416), ISTEXT(I416))</formula>
    </cfRule>
  </conditionalFormatting>
  <conditionalFormatting sqref="I415">
    <cfRule type="expression" dxfId="438" priority="374" stopIfTrue="1">
      <formula>OR(ISBLANK(I415), ISNUMBER(I415), ISTEXT(I415))</formula>
    </cfRule>
  </conditionalFormatting>
  <conditionalFormatting sqref="I415">
    <cfRule type="expression" dxfId="437" priority="373" stopIfTrue="1">
      <formula>OR(ISBLANK(I415), ISNUMBER(I415), ISTEXT(I415))</formula>
    </cfRule>
  </conditionalFormatting>
  <conditionalFormatting sqref="T327 T329">
    <cfRule type="expression" dxfId="436" priority="372" stopIfTrue="1">
      <formula>OR(ISBLANK(T327), ISNUMBER(T327), ISTEXT(T327))</formula>
    </cfRule>
  </conditionalFormatting>
  <conditionalFormatting sqref="U327 U329">
    <cfRule type="expression" dxfId="435" priority="371" stopIfTrue="1">
      <formula>OR(ISBLANK(U327), ISNUMBER(U327), ISTEXT(U327))</formula>
    </cfRule>
  </conditionalFormatting>
  <conditionalFormatting sqref="U327 U329">
    <cfRule type="expression" dxfId="434" priority="370" stopIfTrue="1">
      <formula>OR(ISBLANK(U327), ISNUMBER(U327), ISTEXT(U327))</formula>
    </cfRule>
  </conditionalFormatting>
  <conditionalFormatting sqref="T328">
    <cfRule type="expression" dxfId="433" priority="369" stopIfTrue="1">
      <formula>OR(ISBLANK(T328), ISNUMBER(T328), ISTEXT(T328))</formula>
    </cfRule>
  </conditionalFormatting>
  <conditionalFormatting sqref="U328">
    <cfRule type="expression" dxfId="432" priority="368" stopIfTrue="1">
      <formula>OR(ISBLANK(U328), ISNUMBER(U328), ISTEXT(U328))</formula>
    </cfRule>
  </conditionalFormatting>
  <conditionalFormatting sqref="U328">
    <cfRule type="expression" dxfId="431" priority="367" stopIfTrue="1">
      <formula>OR(ISBLANK(U328), ISNUMBER(U328), ISTEXT(U328))</formula>
    </cfRule>
  </conditionalFormatting>
  <conditionalFormatting sqref="Z201 Z203">
    <cfRule type="expression" dxfId="430" priority="366" stopIfTrue="1">
      <formula>OR(ISBLANK(Z201), ISNUMBER(Z201), ISTEXT(Z201))</formula>
    </cfRule>
  </conditionalFormatting>
  <conditionalFormatting sqref="AA201 AA203">
    <cfRule type="expression" dxfId="429" priority="365" stopIfTrue="1">
      <formula>OR(ISBLANK(AA201), ISNUMBER(AA201), ISTEXT(AA201))</formula>
    </cfRule>
  </conditionalFormatting>
  <conditionalFormatting sqref="Z201 Z203">
    <cfRule type="expression" dxfId="428" priority="364" stopIfTrue="1">
      <formula>OR(ISBLANK(Z201), ISNUMBER(Z201), ISTEXT(Z201))</formula>
    </cfRule>
  </conditionalFormatting>
  <conditionalFormatting sqref="AA201 AA203">
    <cfRule type="expression" dxfId="427" priority="363" stopIfTrue="1">
      <formula>OR(ISBLANK(AA201), ISNUMBER(AA201), ISTEXT(AA201))</formula>
    </cfRule>
  </conditionalFormatting>
  <conditionalFormatting sqref="Z202">
    <cfRule type="expression" dxfId="426" priority="362" stopIfTrue="1">
      <formula>OR(ISBLANK(Z202), ISNUMBER(Z202), ISTEXT(Z202))</formula>
    </cfRule>
  </conditionalFormatting>
  <conditionalFormatting sqref="AA202">
    <cfRule type="expression" dxfId="425" priority="361" stopIfTrue="1">
      <formula>OR(ISBLANK(AA202), ISNUMBER(AA202), ISTEXT(AA202))</formula>
    </cfRule>
  </conditionalFormatting>
  <conditionalFormatting sqref="Z202">
    <cfRule type="expression" dxfId="424" priority="360" stopIfTrue="1">
      <formula>OR(ISBLANK(Z202), ISNUMBER(Z202), ISTEXT(Z202))</formula>
    </cfRule>
  </conditionalFormatting>
  <conditionalFormatting sqref="AA202">
    <cfRule type="expression" dxfId="423" priority="359" stopIfTrue="1">
      <formula>OR(ISBLANK(AA202), ISNUMBER(AA202), ISTEXT(AA202))</formula>
    </cfRule>
  </conditionalFormatting>
  <conditionalFormatting sqref="T285 T287">
    <cfRule type="expression" dxfId="422" priority="358" stopIfTrue="1">
      <formula>OR(ISBLANK(T285), ISNUMBER(T285), ISTEXT(T285))</formula>
    </cfRule>
  </conditionalFormatting>
  <conditionalFormatting sqref="U287">
    <cfRule type="expression" dxfId="421" priority="357" stopIfTrue="1">
      <formula>OR(ISBLANK(U287), ISNUMBER(U287), ISTEXT(U287))</formula>
    </cfRule>
  </conditionalFormatting>
  <conditionalFormatting sqref="U287">
    <cfRule type="expression" dxfId="420" priority="356" stopIfTrue="1">
      <formula>OR(ISBLANK(U287), ISNUMBER(U287), ISTEXT(U287))</formula>
    </cfRule>
  </conditionalFormatting>
  <conditionalFormatting sqref="U285">
    <cfRule type="expression" dxfId="419" priority="355" stopIfTrue="1">
      <formula>OR(ISBLANK(U285), ISNUMBER(U285), ISTEXT(U285))</formula>
    </cfRule>
  </conditionalFormatting>
  <conditionalFormatting sqref="U285">
    <cfRule type="expression" dxfId="418" priority="354" stopIfTrue="1">
      <formula>OR(ISBLANK(U285), ISNUMBER(U285), ISTEXT(U285))</formula>
    </cfRule>
  </conditionalFormatting>
  <conditionalFormatting sqref="T286">
    <cfRule type="expression" dxfId="417" priority="353" stopIfTrue="1">
      <formula>OR(ISBLANK(T286), ISNUMBER(T286), ISTEXT(T286))</formula>
    </cfRule>
  </conditionalFormatting>
  <conditionalFormatting sqref="U286">
    <cfRule type="expression" dxfId="416" priority="352" stopIfTrue="1">
      <formula>OR(ISBLANK(U286), ISNUMBER(U286), ISTEXT(U286))</formula>
    </cfRule>
  </conditionalFormatting>
  <conditionalFormatting sqref="U286">
    <cfRule type="expression" dxfId="415" priority="351" stopIfTrue="1">
      <formula>OR(ISBLANK(U286), ISNUMBER(U286), ISTEXT(U286))</formula>
    </cfRule>
  </conditionalFormatting>
  <conditionalFormatting sqref="J415 J417">
    <cfRule type="expression" dxfId="414" priority="350" stopIfTrue="1">
      <formula>OR(ISBLANK(J415), ISNUMBER(J415), ISTEXT(J415))</formula>
    </cfRule>
  </conditionalFormatting>
  <conditionalFormatting sqref="J416">
    <cfRule type="expression" dxfId="413" priority="349" stopIfTrue="1">
      <formula>OR(ISBLANK(J416), ISNUMBER(J416), ISTEXT(J416))</formula>
    </cfRule>
  </conditionalFormatting>
  <conditionalFormatting sqref="K417">
    <cfRule type="expression" dxfId="412" priority="348" stopIfTrue="1">
      <formula>OR(ISBLANK(K417), ISNUMBER(K417), ISTEXT(K417))</formula>
    </cfRule>
  </conditionalFormatting>
  <conditionalFormatting sqref="K417">
    <cfRule type="expression" dxfId="411" priority="347" stopIfTrue="1">
      <formula>OR(ISBLANK(K417), ISNUMBER(K417), ISTEXT(K417))</formula>
    </cfRule>
  </conditionalFormatting>
  <conditionalFormatting sqref="K416">
    <cfRule type="expression" dxfId="410" priority="346" stopIfTrue="1">
      <formula>OR(ISBLANK(K416), ISNUMBER(K416), ISTEXT(K416))</formula>
    </cfRule>
  </conditionalFormatting>
  <conditionalFormatting sqref="K416">
    <cfRule type="expression" dxfId="409" priority="345" stopIfTrue="1">
      <formula>OR(ISBLANK(K416), ISNUMBER(K416), ISTEXT(K416))</formula>
    </cfRule>
  </conditionalFormatting>
  <conditionalFormatting sqref="K415">
    <cfRule type="expression" dxfId="408" priority="344" stopIfTrue="1">
      <formula>OR(ISBLANK(K415), ISNUMBER(K415), ISTEXT(K415))</formula>
    </cfRule>
  </conditionalFormatting>
  <conditionalFormatting sqref="K415">
    <cfRule type="expression" dxfId="407" priority="343" stopIfTrue="1">
      <formula>OR(ISBLANK(K415), ISNUMBER(K415), ISTEXT(K415))</formula>
    </cfRule>
  </conditionalFormatting>
  <conditionalFormatting sqref="L415 L417">
    <cfRule type="expression" dxfId="406" priority="342" stopIfTrue="1">
      <formula>OR(ISBLANK(L415), ISNUMBER(L415), ISTEXT(L415))</formula>
    </cfRule>
  </conditionalFormatting>
  <conditionalFormatting sqref="L416">
    <cfRule type="expression" dxfId="405" priority="341" stopIfTrue="1">
      <formula>OR(ISBLANK(L416), ISNUMBER(L416), ISTEXT(L416))</formula>
    </cfRule>
  </conditionalFormatting>
  <conditionalFormatting sqref="M417">
    <cfRule type="expression" dxfId="404" priority="340" stopIfTrue="1">
      <formula>OR(ISBLANK(M417), ISNUMBER(M417), ISTEXT(M417))</formula>
    </cfRule>
  </conditionalFormatting>
  <conditionalFormatting sqref="M417">
    <cfRule type="expression" dxfId="403" priority="339" stopIfTrue="1">
      <formula>OR(ISBLANK(M417), ISNUMBER(M417), ISTEXT(M417))</formula>
    </cfRule>
  </conditionalFormatting>
  <conditionalFormatting sqref="M416">
    <cfRule type="expression" dxfId="402" priority="338" stopIfTrue="1">
      <formula>OR(ISBLANK(M416), ISNUMBER(M416), ISTEXT(M416))</formula>
    </cfRule>
  </conditionalFormatting>
  <conditionalFormatting sqref="M416">
    <cfRule type="expression" dxfId="401" priority="337" stopIfTrue="1">
      <formula>OR(ISBLANK(M416), ISNUMBER(M416), ISTEXT(M416))</formula>
    </cfRule>
  </conditionalFormatting>
  <conditionalFormatting sqref="M415">
    <cfRule type="expression" dxfId="400" priority="336" stopIfTrue="1">
      <formula>OR(ISBLANK(M415), ISNUMBER(M415), ISTEXT(M415))</formula>
    </cfRule>
  </conditionalFormatting>
  <conditionalFormatting sqref="M415">
    <cfRule type="expression" dxfId="399" priority="335" stopIfTrue="1">
      <formula>OR(ISBLANK(M415), ISNUMBER(M415), ISTEXT(M415))</formula>
    </cfRule>
  </conditionalFormatting>
  <conditionalFormatting sqref="N415 N417">
    <cfRule type="expression" dxfId="398" priority="334" stopIfTrue="1">
      <formula>OR(ISBLANK(N415), ISNUMBER(N415), ISTEXT(N415))</formula>
    </cfRule>
  </conditionalFormatting>
  <conditionalFormatting sqref="N416">
    <cfRule type="expression" dxfId="397" priority="333" stopIfTrue="1">
      <formula>OR(ISBLANK(N416), ISNUMBER(N416), ISTEXT(N416))</formula>
    </cfRule>
  </conditionalFormatting>
  <conditionalFormatting sqref="O417">
    <cfRule type="expression" dxfId="396" priority="332" stopIfTrue="1">
      <formula>OR(ISBLANK(O417), ISNUMBER(O417), ISTEXT(O417))</formula>
    </cfRule>
  </conditionalFormatting>
  <conditionalFormatting sqref="O417">
    <cfRule type="expression" dxfId="395" priority="331" stopIfTrue="1">
      <formula>OR(ISBLANK(O417), ISNUMBER(O417), ISTEXT(O417))</formula>
    </cfRule>
  </conditionalFormatting>
  <conditionalFormatting sqref="O416">
    <cfRule type="expression" dxfId="394" priority="330" stopIfTrue="1">
      <formula>OR(ISBLANK(O416), ISNUMBER(O416), ISTEXT(O416))</formula>
    </cfRule>
  </conditionalFormatting>
  <conditionalFormatting sqref="O416">
    <cfRule type="expression" dxfId="393" priority="329" stopIfTrue="1">
      <formula>OR(ISBLANK(O416), ISNUMBER(O416), ISTEXT(O416))</formula>
    </cfRule>
  </conditionalFormatting>
  <conditionalFormatting sqref="O415">
    <cfRule type="expression" dxfId="392" priority="328" stopIfTrue="1">
      <formula>OR(ISBLANK(O415), ISNUMBER(O415), ISTEXT(O415))</formula>
    </cfRule>
  </conditionalFormatting>
  <conditionalFormatting sqref="O415">
    <cfRule type="expression" dxfId="391" priority="327" stopIfTrue="1">
      <formula>OR(ISBLANK(O415), ISNUMBER(O415), ISTEXT(O415))</formula>
    </cfRule>
  </conditionalFormatting>
  <conditionalFormatting sqref="P415">
    <cfRule type="expression" dxfId="390" priority="326" stopIfTrue="1">
      <formula>OR(ISBLANK(P415), ISNUMBER(P415), ISTEXT(P415))</formula>
    </cfRule>
  </conditionalFormatting>
  <conditionalFormatting sqref="Q417">
    <cfRule type="expression" dxfId="389" priority="324" stopIfTrue="1">
      <formula>OR(ISBLANK(Q417), ISNUMBER(Q417), ISTEXT(Q417))</formula>
    </cfRule>
  </conditionalFormatting>
  <conditionalFormatting sqref="Q417">
    <cfRule type="expression" dxfId="388" priority="323" stopIfTrue="1">
      <formula>OR(ISBLANK(Q417), ISNUMBER(Q417), ISTEXT(Q417))</formula>
    </cfRule>
  </conditionalFormatting>
  <conditionalFormatting sqref="Q416">
    <cfRule type="expression" dxfId="387" priority="322" stopIfTrue="1">
      <formula>OR(ISBLANK(Q416), ISNUMBER(Q416), ISTEXT(Q416))</formula>
    </cfRule>
  </conditionalFormatting>
  <conditionalFormatting sqref="Q416">
    <cfRule type="expression" dxfId="386" priority="321" stopIfTrue="1">
      <formula>OR(ISBLANK(Q416), ISNUMBER(Q416), ISTEXT(Q416))</formula>
    </cfRule>
  </conditionalFormatting>
  <conditionalFormatting sqref="Q415">
    <cfRule type="expression" dxfId="385" priority="320" stopIfTrue="1">
      <formula>OR(ISBLANK(Q415), ISNUMBER(Q415), ISTEXT(Q415))</formula>
    </cfRule>
  </conditionalFormatting>
  <conditionalFormatting sqref="Q415">
    <cfRule type="expression" dxfId="384" priority="319" stopIfTrue="1">
      <formula>OR(ISBLANK(Q415), ISNUMBER(Q415), ISTEXT(Q415))</formula>
    </cfRule>
  </conditionalFormatting>
  <conditionalFormatting sqref="R415">
    <cfRule type="expression" dxfId="383" priority="318" stopIfTrue="1">
      <formula>OR(ISBLANK(R415), ISNUMBER(R415), ISTEXT(R415))</formula>
    </cfRule>
  </conditionalFormatting>
  <conditionalFormatting sqref="S417">
    <cfRule type="expression" dxfId="382" priority="316" stopIfTrue="1">
      <formula>OR(ISBLANK(S417), ISNUMBER(S417), ISTEXT(S417))</formula>
    </cfRule>
  </conditionalFormatting>
  <conditionalFormatting sqref="S417">
    <cfRule type="expression" dxfId="381" priority="315" stopIfTrue="1">
      <formula>OR(ISBLANK(S417), ISNUMBER(S417), ISTEXT(S417))</formula>
    </cfRule>
  </conditionalFormatting>
  <conditionalFormatting sqref="S416">
    <cfRule type="expression" dxfId="380" priority="314" stopIfTrue="1">
      <formula>OR(ISBLANK(S416), ISNUMBER(S416), ISTEXT(S416))</formula>
    </cfRule>
  </conditionalFormatting>
  <conditionalFormatting sqref="S416">
    <cfRule type="expression" dxfId="379" priority="313" stopIfTrue="1">
      <formula>OR(ISBLANK(S416), ISNUMBER(S416), ISTEXT(S416))</formula>
    </cfRule>
  </conditionalFormatting>
  <conditionalFormatting sqref="S415">
    <cfRule type="expression" dxfId="378" priority="312" stopIfTrue="1">
      <formula>OR(ISBLANK(S415), ISNUMBER(S415), ISTEXT(S415))</formula>
    </cfRule>
  </conditionalFormatting>
  <conditionalFormatting sqref="S415">
    <cfRule type="expression" dxfId="377" priority="311" stopIfTrue="1">
      <formula>OR(ISBLANK(S415), ISNUMBER(S415), ISTEXT(S415))</formula>
    </cfRule>
  </conditionalFormatting>
  <conditionalFormatting sqref="T415">
    <cfRule type="expression" dxfId="376" priority="310" stopIfTrue="1">
      <formula>OR(ISBLANK(T415), ISNUMBER(T415), ISTEXT(T415))</formula>
    </cfRule>
  </conditionalFormatting>
  <conditionalFormatting sqref="U417">
    <cfRule type="expression" dxfId="375" priority="308" stopIfTrue="1">
      <formula>OR(ISBLANK(U417), ISNUMBER(U417), ISTEXT(U417))</formula>
    </cfRule>
  </conditionalFormatting>
  <conditionalFormatting sqref="U417">
    <cfRule type="expression" dxfId="374" priority="307" stopIfTrue="1">
      <formula>OR(ISBLANK(U417), ISNUMBER(U417), ISTEXT(U417))</formula>
    </cfRule>
  </conditionalFormatting>
  <conditionalFormatting sqref="U416">
    <cfRule type="expression" dxfId="373" priority="306" stopIfTrue="1">
      <formula>OR(ISBLANK(U416), ISNUMBER(U416), ISTEXT(U416))</formula>
    </cfRule>
  </conditionalFormatting>
  <conditionalFormatting sqref="U416">
    <cfRule type="expression" dxfId="372" priority="305" stopIfTrue="1">
      <formula>OR(ISBLANK(U416), ISNUMBER(U416), ISTEXT(U416))</formula>
    </cfRule>
  </conditionalFormatting>
  <conditionalFormatting sqref="U415">
    <cfRule type="expression" dxfId="371" priority="304" stopIfTrue="1">
      <formula>OR(ISBLANK(U415), ISNUMBER(U415), ISTEXT(U415))</formula>
    </cfRule>
  </conditionalFormatting>
  <conditionalFormatting sqref="U415">
    <cfRule type="expression" dxfId="370" priority="303" stopIfTrue="1">
      <formula>OR(ISBLANK(U415), ISNUMBER(U415), ISTEXT(U415))</formula>
    </cfRule>
  </conditionalFormatting>
  <conditionalFormatting sqref="V415">
    <cfRule type="expression" dxfId="369" priority="302" stopIfTrue="1">
      <formula>OR(ISBLANK(V415), ISNUMBER(V415), ISTEXT(V415))</formula>
    </cfRule>
  </conditionalFormatting>
  <conditionalFormatting sqref="W417">
    <cfRule type="expression" dxfId="368" priority="300" stopIfTrue="1">
      <formula>OR(ISBLANK(W417), ISNUMBER(W417), ISTEXT(W417))</formula>
    </cfRule>
  </conditionalFormatting>
  <conditionalFormatting sqref="W417">
    <cfRule type="expression" dxfId="367" priority="299" stopIfTrue="1">
      <formula>OR(ISBLANK(W417), ISNUMBER(W417), ISTEXT(W417))</formula>
    </cfRule>
  </conditionalFormatting>
  <conditionalFormatting sqref="W416">
    <cfRule type="expression" dxfId="366" priority="298" stopIfTrue="1">
      <formula>OR(ISBLANK(W416), ISNUMBER(W416), ISTEXT(W416))</formula>
    </cfRule>
  </conditionalFormatting>
  <conditionalFormatting sqref="W416">
    <cfRule type="expression" dxfId="365" priority="297" stopIfTrue="1">
      <formula>OR(ISBLANK(W416), ISNUMBER(W416), ISTEXT(W416))</formula>
    </cfRule>
  </conditionalFormatting>
  <conditionalFormatting sqref="W415">
    <cfRule type="expression" dxfId="364" priority="296" stopIfTrue="1">
      <formula>OR(ISBLANK(W415), ISNUMBER(W415), ISTEXT(W415))</formula>
    </cfRule>
  </conditionalFormatting>
  <conditionalFormatting sqref="W415">
    <cfRule type="expression" dxfId="363" priority="295" stopIfTrue="1">
      <formula>OR(ISBLANK(W415), ISNUMBER(W415), ISTEXT(W415))</formula>
    </cfRule>
  </conditionalFormatting>
  <conditionalFormatting sqref="X415">
    <cfRule type="expression" dxfId="362" priority="294" stopIfTrue="1">
      <formula>OR(ISBLANK(X415), ISNUMBER(X415), ISTEXT(X415))</formula>
    </cfRule>
  </conditionalFormatting>
  <conditionalFormatting sqref="Y417">
    <cfRule type="expression" dxfId="361" priority="292" stopIfTrue="1">
      <formula>OR(ISBLANK(Y417), ISNUMBER(Y417), ISTEXT(Y417))</formula>
    </cfRule>
  </conditionalFormatting>
  <conditionalFormatting sqref="Y417">
    <cfRule type="expression" dxfId="360" priority="291" stopIfTrue="1">
      <formula>OR(ISBLANK(Y417), ISNUMBER(Y417), ISTEXT(Y417))</formula>
    </cfRule>
  </conditionalFormatting>
  <conditionalFormatting sqref="Y416">
    <cfRule type="expression" dxfId="359" priority="290" stopIfTrue="1">
      <formula>OR(ISBLANK(Y416), ISNUMBER(Y416), ISTEXT(Y416))</formula>
    </cfRule>
  </conditionalFormatting>
  <conditionalFormatting sqref="Y416">
    <cfRule type="expression" dxfId="358" priority="289" stopIfTrue="1">
      <formula>OR(ISBLANK(Y416), ISNUMBER(Y416), ISTEXT(Y416))</formula>
    </cfRule>
  </conditionalFormatting>
  <conditionalFormatting sqref="Y415">
    <cfRule type="expression" dxfId="357" priority="288" stopIfTrue="1">
      <formula>OR(ISBLANK(Y415), ISNUMBER(Y415), ISTEXT(Y415))</formula>
    </cfRule>
  </conditionalFormatting>
  <conditionalFormatting sqref="Y415">
    <cfRule type="expression" dxfId="356" priority="287" stopIfTrue="1">
      <formula>OR(ISBLANK(Y415), ISNUMBER(Y415), ISTEXT(Y415))</formula>
    </cfRule>
  </conditionalFormatting>
  <conditionalFormatting sqref="Z415">
    <cfRule type="expression" dxfId="355" priority="286" stopIfTrue="1">
      <formula>OR(ISBLANK(Z415), ISNUMBER(Z415), ISTEXT(Z415))</formula>
    </cfRule>
  </conditionalFormatting>
  <conditionalFormatting sqref="AA417">
    <cfRule type="expression" dxfId="354" priority="284" stopIfTrue="1">
      <formula>OR(ISBLANK(AA417), ISNUMBER(AA417), ISTEXT(AA417))</formula>
    </cfRule>
  </conditionalFormatting>
  <conditionalFormatting sqref="AA417">
    <cfRule type="expression" dxfId="353" priority="283" stopIfTrue="1">
      <formula>OR(ISBLANK(AA417), ISNUMBER(AA417), ISTEXT(AA417))</formula>
    </cfRule>
  </conditionalFormatting>
  <conditionalFormatting sqref="AA416">
    <cfRule type="expression" dxfId="352" priority="282" stopIfTrue="1">
      <formula>OR(ISBLANK(AA416), ISNUMBER(AA416), ISTEXT(AA416))</formula>
    </cfRule>
  </conditionalFormatting>
  <conditionalFormatting sqref="AA416">
    <cfRule type="expression" dxfId="351" priority="281" stopIfTrue="1">
      <formula>OR(ISBLANK(AA416), ISNUMBER(AA416), ISTEXT(AA416))</formula>
    </cfRule>
  </conditionalFormatting>
  <conditionalFormatting sqref="AA415">
    <cfRule type="expression" dxfId="350" priority="280" stopIfTrue="1">
      <formula>OR(ISBLANK(AA415), ISNUMBER(AA415), ISTEXT(AA415))</formula>
    </cfRule>
  </conditionalFormatting>
  <conditionalFormatting sqref="AA415">
    <cfRule type="expression" dxfId="349" priority="279" stopIfTrue="1">
      <formula>OR(ISBLANK(AA415), ISNUMBER(AA415), ISTEXT(AA415))</formula>
    </cfRule>
  </conditionalFormatting>
  <conditionalFormatting sqref="AB415">
    <cfRule type="expression" dxfId="348" priority="278" stopIfTrue="1">
      <formula>OR(ISBLANK(AB415), ISNUMBER(AB415), ISTEXT(AB415))</formula>
    </cfRule>
  </conditionalFormatting>
  <conditionalFormatting sqref="AB416">
    <cfRule type="expression" dxfId="347" priority="277" stopIfTrue="1">
      <formula>OR(ISBLANK(AB416), ISNUMBER(AB416), ISTEXT(AB416))</formula>
    </cfRule>
  </conditionalFormatting>
  <conditionalFormatting sqref="AC417">
    <cfRule type="expression" dxfId="346" priority="276" stopIfTrue="1">
      <formula>OR(ISBLANK(AC417), ISNUMBER(AC417), ISTEXT(AC417))</formula>
    </cfRule>
  </conditionalFormatting>
  <conditionalFormatting sqref="AC417">
    <cfRule type="expression" dxfId="345" priority="275" stopIfTrue="1">
      <formula>OR(ISBLANK(AC417), ISNUMBER(AC417), ISTEXT(AC417))</formula>
    </cfRule>
  </conditionalFormatting>
  <conditionalFormatting sqref="AC416">
    <cfRule type="expression" dxfId="344" priority="274" stopIfTrue="1">
      <formula>OR(ISBLANK(AC416), ISNUMBER(AC416), ISTEXT(AC416))</formula>
    </cfRule>
  </conditionalFormatting>
  <conditionalFormatting sqref="AC416">
    <cfRule type="expression" dxfId="343" priority="273" stopIfTrue="1">
      <formula>OR(ISBLANK(AC416), ISNUMBER(AC416), ISTEXT(AC416))</formula>
    </cfRule>
  </conditionalFormatting>
  <conditionalFormatting sqref="AC415">
    <cfRule type="expression" dxfId="342" priority="272" stopIfTrue="1">
      <formula>OR(ISBLANK(AC415), ISNUMBER(AC415), ISTEXT(AC415))</formula>
    </cfRule>
  </conditionalFormatting>
  <conditionalFormatting sqref="AC415">
    <cfRule type="expression" dxfId="341" priority="271" stopIfTrue="1">
      <formula>OR(ISBLANK(AC415), ISNUMBER(AC415), ISTEXT(AC415))</formula>
    </cfRule>
  </conditionalFormatting>
  <conditionalFormatting sqref="Z416">
    <cfRule type="expression" dxfId="340" priority="268" stopIfTrue="1">
      <formula>OR(ISBLANK(Z416), ISNUMBER(Z416), ISTEXT(Z416))</formula>
    </cfRule>
  </conditionalFormatting>
  <conditionalFormatting sqref="X416">
    <cfRule type="expression" dxfId="339" priority="267" stopIfTrue="1">
      <formula>OR(ISBLANK(X416), ISNUMBER(X416), ISTEXT(X416))</formula>
    </cfRule>
  </conditionalFormatting>
  <conditionalFormatting sqref="V416">
    <cfRule type="expression" dxfId="338" priority="266" stopIfTrue="1">
      <formula>OR(ISBLANK(V416), ISNUMBER(V416), ISTEXT(V416))</formula>
    </cfRule>
  </conditionalFormatting>
  <conditionalFormatting sqref="T416">
    <cfRule type="expression" dxfId="337" priority="265" stopIfTrue="1">
      <formula>OR(ISBLANK(T416), ISNUMBER(T416), ISTEXT(T416))</formula>
    </cfRule>
  </conditionalFormatting>
  <conditionalFormatting sqref="R416">
    <cfRule type="expression" dxfId="336" priority="264" stopIfTrue="1">
      <formula>OR(ISBLANK(R416), ISNUMBER(R416), ISTEXT(R416))</formula>
    </cfRule>
  </conditionalFormatting>
  <conditionalFormatting sqref="P416">
    <cfRule type="expression" dxfId="335" priority="263" stopIfTrue="1">
      <formula>OR(ISBLANK(P416), ISNUMBER(P416), ISTEXT(P416))</formula>
    </cfRule>
  </conditionalFormatting>
  <conditionalFormatting sqref="AB417">
    <cfRule type="expression" dxfId="334" priority="262" stopIfTrue="1">
      <formula>OR(ISBLANK(AB417), ISNUMBER(AB417), ISTEXT(AB417))</formula>
    </cfRule>
  </conditionalFormatting>
  <conditionalFormatting sqref="Z417">
    <cfRule type="expression" dxfId="333" priority="261" stopIfTrue="1">
      <formula>OR(ISBLANK(Z417), ISNUMBER(Z417), ISTEXT(Z417))</formula>
    </cfRule>
  </conditionalFormatting>
  <conditionalFormatting sqref="X417">
    <cfRule type="expression" dxfId="332" priority="260" stopIfTrue="1">
      <formula>OR(ISBLANK(X417), ISNUMBER(X417), ISTEXT(X417))</formula>
    </cfRule>
  </conditionalFormatting>
  <conditionalFormatting sqref="V417">
    <cfRule type="expression" dxfId="331" priority="259" stopIfTrue="1">
      <formula>OR(ISBLANK(V417), ISNUMBER(V417), ISTEXT(V417))</formula>
    </cfRule>
  </conditionalFormatting>
  <conditionalFormatting sqref="T417">
    <cfRule type="expression" dxfId="330" priority="258" stopIfTrue="1">
      <formula>OR(ISBLANK(T417), ISNUMBER(T417), ISTEXT(T417))</formula>
    </cfRule>
  </conditionalFormatting>
  <conditionalFormatting sqref="R417">
    <cfRule type="expression" dxfId="329" priority="257" stopIfTrue="1">
      <formula>OR(ISBLANK(R417), ISNUMBER(R417), ISTEXT(R417))</formula>
    </cfRule>
  </conditionalFormatting>
  <conditionalFormatting sqref="P417">
    <cfRule type="expression" dxfId="328" priority="256" stopIfTrue="1">
      <formula>OR(ISBLANK(P417), ISNUMBER(P417), ISTEXT(P417))</formula>
    </cfRule>
  </conditionalFormatting>
  <conditionalFormatting sqref="AD415">
    <cfRule type="expression" dxfId="327" priority="255" stopIfTrue="1">
      <formula>OR(ISBLANK(AD415), ISNUMBER(AD415), ISTEXT(AD415))</formula>
    </cfRule>
  </conditionalFormatting>
  <conditionalFormatting sqref="AD416">
    <cfRule type="expression" dxfId="326" priority="254" stopIfTrue="1">
      <formula>OR(ISBLANK(AD416), ISNUMBER(AD416), ISTEXT(AD416))</formula>
    </cfRule>
  </conditionalFormatting>
  <conditionalFormatting sqref="AE417">
    <cfRule type="expression" dxfId="325" priority="253" stopIfTrue="1">
      <formula>OR(ISBLANK(AE417), ISNUMBER(AE417), ISTEXT(AE417))</formula>
    </cfRule>
  </conditionalFormatting>
  <conditionalFormatting sqref="AE417">
    <cfRule type="expression" dxfId="324" priority="252" stopIfTrue="1">
      <formula>OR(ISBLANK(AE417), ISNUMBER(AE417), ISTEXT(AE417))</formula>
    </cfRule>
  </conditionalFormatting>
  <conditionalFormatting sqref="AE416">
    <cfRule type="expression" dxfId="323" priority="251" stopIfTrue="1">
      <formula>OR(ISBLANK(AE416), ISNUMBER(AE416), ISTEXT(AE416))</formula>
    </cfRule>
  </conditionalFormatting>
  <conditionalFormatting sqref="AE416">
    <cfRule type="expression" dxfId="322" priority="250" stopIfTrue="1">
      <formula>OR(ISBLANK(AE416), ISNUMBER(AE416), ISTEXT(AE416))</formula>
    </cfRule>
  </conditionalFormatting>
  <conditionalFormatting sqref="AE415">
    <cfRule type="expression" dxfId="321" priority="249" stopIfTrue="1">
      <formula>OR(ISBLANK(AE415), ISNUMBER(AE415), ISTEXT(AE415))</formula>
    </cfRule>
  </conditionalFormatting>
  <conditionalFormatting sqref="AE415">
    <cfRule type="expression" dxfId="320" priority="248" stopIfTrue="1">
      <formula>OR(ISBLANK(AE415), ISNUMBER(AE415), ISTEXT(AE415))</formula>
    </cfRule>
  </conditionalFormatting>
  <conditionalFormatting sqref="AD417">
    <cfRule type="expression" dxfId="319" priority="247" stopIfTrue="1">
      <formula>OR(ISBLANK(AD417), ISNUMBER(AD417), ISTEXT(AD417))</formula>
    </cfRule>
  </conditionalFormatting>
  <conditionalFormatting sqref="AF415">
    <cfRule type="expression" dxfId="318" priority="246" stopIfTrue="1">
      <formula>OR(ISBLANK(AF415), ISNUMBER(AF415), ISTEXT(AF415))</formula>
    </cfRule>
  </conditionalFormatting>
  <conditionalFormatting sqref="AF416">
    <cfRule type="expression" dxfId="317" priority="245" stopIfTrue="1">
      <formula>OR(ISBLANK(AF416), ISNUMBER(AF416), ISTEXT(AF416))</formula>
    </cfRule>
  </conditionalFormatting>
  <conditionalFormatting sqref="AG417">
    <cfRule type="expression" dxfId="316" priority="244" stopIfTrue="1">
      <formula>OR(ISBLANK(AG417), ISNUMBER(AG417), ISTEXT(AG417))</formula>
    </cfRule>
  </conditionalFormatting>
  <conditionalFormatting sqref="AG417">
    <cfRule type="expression" dxfId="315" priority="243" stopIfTrue="1">
      <formula>OR(ISBLANK(AG417), ISNUMBER(AG417), ISTEXT(AG417))</formula>
    </cfRule>
  </conditionalFormatting>
  <conditionalFormatting sqref="AG416">
    <cfRule type="expression" dxfId="314" priority="242" stopIfTrue="1">
      <formula>OR(ISBLANK(AG416), ISNUMBER(AG416), ISTEXT(AG416))</formula>
    </cfRule>
  </conditionalFormatting>
  <conditionalFormatting sqref="AG416">
    <cfRule type="expression" dxfId="313" priority="241" stopIfTrue="1">
      <formula>OR(ISBLANK(AG416), ISNUMBER(AG416), ISTEXT(AG416))</formula>
    </cfRule>
  </conditionalFormatting>
  <conditionalFormatting sqref="AG415">
    <cfRule type="expression" dxfId="312" priority="240" stopIfTrue="1">
      <formula>OR(ISBLANK(AG415), ISNUMBER(AG415), ISTEXT(AG415))</formula>
    </cfRule>
  </conditionalFormatting>
  <conditionalFormatting sqref="AG415">
    <cfRule type="expression" dxfId="311" priority="239" stopIfTrue="1">
      <formula>OR(ISBLANK(AG415), ISNUMBER(AG415), ISTEXT(AG415))</formula>
    </cfRule>
  </conditionalFormatting>
  <conditionalFormatting sqref="AF417">
    <cfRule type="expression" dxfId="310" priority="238" stopIfTrue="1">
      <formula>OR(ISBLANK(AF417), ISNUMBER(AF417), ISTEXT(AF417))</formula>
    </cfRule>
  </conditionalFormatting>
  <conditionalFormatting sqref="AH415">
    <cfRule type="expression" dxfId="309" priority="237" stopIfTrue="1">
      <formula>OR(ISBLANK(AH415), ISNUMBER(AH415), ISTEXT(AH415))</formula>
    </cfRule>
  </conditionalFormatting>
  <conditionalFormatting sqref="AH416">
    <cfRule type="expression" dxfId="308" priority="236" stopIfTrue="1">
      <formula>OR(ISBLANK(AH416), ISNUMBER(AH416), ISTEXT(AH416))</formula>
    </cfRule>
  </conditionalFormatting>
  <conditionalFormatting sqref="AI417">
    <cfRule type="expression" dxfId="307" priority="235" stopIfTrue="1">
      <formula>OR(ISBLANK(AI417), ISNUMBER(AI417), ISTEXT(AI417))</formula>
    </cfRule>
  </conditionalFormatting>
  <conditionalFormatting sqref="AI417">
    <cfRule type="expression" dxfId="306" priority="234" stopIfTrue="1">
      <formula>OR(ISBLANK(AI417), ISNUMBER(AI417), ISTEXT(AI417))</formula>
    </cfRule>
  </conditionalFormatting>
  <conditionalFormatting sqref="AI416">
    <cfRule type="expression" dxfId="305" priority="233" stopIfTrue="1">
      <formula>OR(ISBLANK(AI416), ISNUMBER(AI416), ISTEXT(AI416))</formula>
    </cfRule>
  </conditionalFormatting>
  <conditionalFormatting sqref="AI416">
    <cfRule type="expression" dxfId="304" priority="232" stopIfTrue="1">
      <formula>OR(ISBLANK(AI416), ISNUMBER(AI416), ISTEXT(AI416))</formula>
    </cfRule>
  </conditionalFormatting>
  <conditionalFormatting sqref="AI415">
    <cfRule type="expression" dxfId="303" priority="231" stopIfTrue="1">
      <formula>OR(ISBLANK(AI415), ISNUMBER(AI415), ISTEXT(AI415))</formula>
    </cfRule>
  </conditionalFormatting>
  <conditionalFormatting sqref="AI415">
    <cfRule type="expression" dxfId="302" priority="230" stopIfTrue="1">
      <formula>OR(ISBLANK(AI415), ISNUMBER(AI415), ISTEXT(AI415))</formula>
    </cfRule>
  </conditionalFormatting>
  <conditionalFormatting sqref="AH417">
    <cfRule type="expression" dxfId="301" priority="229" stopIfTrue="1">
      <formula>OR(ISBLANK(AH417), ISNUMBER(AH417), ISTEXT(AH417))</formula>
    </cfRule>
  </conditionalFormatting>
  <conditionalFormatting sqref="A522:B522 D522 A524:D524">
    <cfRule type="expression" dxfId="300" priority="228" stopIfTrue="1">
      <formula>OR(ISBLANK(A522), ISNUMBER(A522), ISTEXT(A522))</formula>
    </cfRule>
  </conditionalFormatting>
  <conditionalFormatting sqref="A523:D523">
    <cfRule type="expression" dxfId="299" priority="227" stopIfTrue="1">
      <formula>OR(ISBLANK(A523), ISNUMBER(A523), ISTEXT(A523))</formula>
    </cfRule>
  </conditionalFormatting>
  <conditionalFormatting sqref="C522">
    <cfRule type="expression" dxfId="298" priority="226" stopIfTrue="1">
      <formula>OR(ISBLANK(C522), ISNUMBER(C522), ISTEXT(C522))</formula>
    </cfRule>
  </conditionalFormatting>
  <conditionalFormatting sqref="C522">
    <cfRule type="expression" dxfId="297" priority="225" stopIfTrue="1">
      <formula>OR(ISBLANK(C522), ISNUMBER(C522), ISTEXT(C522))</formula>
    </cfRule>
  </conditionalFormatting>
  <conditionalFormatting sqref="E522 E524">
    <cfRule type="expression" dxfId="296" priority="224" stopIfTrue="1">
      <formula>OR(ISBLANK(E522), ISNUMBER(E522), ISTEXT(E522))</formula>
    </cfRule>
  </conditionalFormatting>
  <conditionalFormatting sqref="E522 E524">
    <cfRule type="expression" dxfId="295" priority="223" stopIfTrue="1">
      <formula>OR(ISBLANK(E522), ISNUMBER(E522), ISTEXT(E522))</formula>
    </cfRule>
  </conditionalFormatting>
  <conditionalFormatting sqref="E523">
    <cfRule type="expression" dxfId="294" priority="222" stopIfTrue="1">
      <formula>OR(ISBLANK(E523), ISNUMBER(E523), ISTEXT(E523))</formula>
    </cfRule>
  </conditionalFormatting>
  <conditionalFormatting sqref="E523">
    <cfRule type="expression" dxfId="293" priority="221" stopIfTrue="1">
      <formula>OR(ISBLANK(E523), ISNUMBER(E523), ISTEXT(E523))</formula>
    </cfRule>
  </conditionalFormatting>
  <conditionalFormatting sqref="C438">
    <cfRule type="expression" dxfId="292" priority="200" stopIfTrue="1">
      <formula>OR(ISBLANK(C438), ISNUMBER(C438), ISTEXT(C438))</formula>
    </cfRule>
  </conditionalFormatting>
  <conditionalFormatting sqref="C438">
    <cfRule type="expression" dxfId="291" priority="199" stopIfTrue="1">
      <formula>OR(ISBLANK(C438), ISNUMBER(C438), ISTEXT(C438))</formula>
    </cfRule>
  </conditionalFormatting>
  <conditionalFormatting sqref="E438 E440">
    <cfRule type="expression" dxfId="290" priority="198" stopIfTrue="1">
      <formula>OR(ISBLANK(E438), ISNUMBER(E438), ISTEXT(E438))</formula>
    </cfRule>
  </conditionalFormatting>
  <conditionalFormatting sqref="E438 E440">
    <cfRule type="expression" dxfId="289" priority="197" stopIfTrue="1">
      <formula>OR(ISBLANK(E438), ISNUMBER(E438), ISTEXT(E438))</formula>
    </cfRule>
  </conditionalFormatting>
  <conditionalFormatting sqref="E439">
    <cfRule type="expression" dxfId="288" priority="196" stopIfTrue="1">
      <formula>OR(ISBLANK(E439), ISNUMBER(E439), ISTEXT(E439))</formula>
    </cfRule>
  </conditionalFormatting>
  <conditionalFormatting sqref="E439">
    <cfRule type="expression" dxfId="287" priority="195" stopIfTrue="1">
      <formula>OR(ISBLANK(E439), ISNUMBER(E439), ISTEXT(E439))</formula>
    </cfRule>
  </conditionalFormatting>
  <conditionalFormatting sqref="F522 F524">
    <cfRule type="expression" dxfId="286" priority="208" stopIfTrue="1">
      <formula>OR(ISBLANK(F522), ISNUMBER(F522), ISTEXT(F522))</formula>
    </cfRule>
  </conditionalFormatting>
  <conditionalFormatting sqref="F523">
    <cfRule type="expression" dxfId="285" priority="207" stopIfTrue="1">
      <formula>OR(ISBLANK(F523), ISNUMBER(F523), ISTEXT(F523))</formula>
    </cfRule>
  </conditionalFormatting>
  <conditionalFormatting sqref="G522 G524">
    <cfRule type="expression" dxfId="284" priority="206" stopIfTrue="1">
      <formula>OR(ISBLANK(G522), ISNUMBER(G522), ISTEXT(G522))</formula>
    </cfRule>
  </conditionalFormatting>
  <conditionalFormatting sqref="G522 G524">
    <cfRule type="expression" dxfId="283" priority="205" stopIfTrue="1">
      <formula>OR(ISBLANK(G522), ISNUMBER(G522), ISTEXT(G522))</formula>
    </cfRule>
  </conditionalFormatting>
  <conditionalFormatting sqref="G523">
    <cfRule type="expression" dxfId="282" priority="204" stopIfTrue="1">
      <formula>OR(ISBLANK(G523), ISNUMBER(G523), ISTEXT(G523))</formula>
    </cfRule>
  </conditionalFormatting>
  <conditionalFormatting sqref="G523">
    <cfRule type="expression" dxfId="281" priority="203" stopIfTrue="1">
      <formula>OR(ISBLANK(G523), ISNUMBER(G523), ISTEXT(G523))</formula>
    </cfRule>
  </conditionalFormatting>
  <conditionalFormatting sqref="F438 F440">
    <cfRule type="expression" dxfId="280" priority="194" stopIfTrue="1">
      <formula>OR(ISBLANK(F438), ISNUMBER(F438), ISTEXT(F438))</formula>
    </cfRule>
  </conditionalFormatting>
  <conditionalFormatting sqref="F439">
    <cfRule type="expression" dxfId="279" priority="193" stopIfTrue="1">
      <formula>OR(ISBLANK(F439), ISNUMBER(F439), ISTEXT(F439))</formula>
    </cfRule>
  </conditionalFormatting>
  <conditionalFormatting sqref="G438 G440">
    <cfRule type="expression" dxfId="278" priority="192" stopIfTrue="1">
      <formula>OR(ISBLANK(G438), ISNUMBER(G438), ISTEXT(G438))</formula>
    </cfRule>
  </conditionalFormatting>
  <conditionalFormatting sqref="G438 G440">
    <cfRule type="expression" dxfId="277" priority="191" stopIfTrue="1">
      <formula>OR(ISBLANK(G438), ISNUMBER(G438), ISTEXT(G438))</formula>
    </cfRule>
  </conditionalFormatting>
  <conditionalFormatting sqref="G439">
    <cfRule type="expression" dxfId="276" priority="190" stopIfTrue="1">
      <formula>OR(ISBLANK(G439), ISNUMBER(G439), ISTEXT(G439))</formula>
    </cfRule>
  </conditionalFormatting>
  <conditionalFormatting sqref="G439">
    <cfRule type="expression" dxfId="275" priority="189" stopIfTrue="1">
      <formula>OR(ISBLANK(G439), ISNUMBER(G439), ISTEXT(G439))</formula>
    </cfRule>
  </conditionalFormatting>
  <conditionalFormatting sqref="A438:B438 D438 A440:D440">
    <cfRule type="expression" dxfId="274" priority="202" stopIfTrue="1">
      <formula>OR(ISBLANK(A438), ISNUMBER(A438), ISTEXT(A438))</formula>
    </cfRule>
  </conditionalFormatting>
  <conditionalFormatting sqref="A439:D439">
    <cfRule type="expression" dxfId="273" priority="201" stopIfTrue="1">
      <formula>OR(ISBLANK(A439), ISNUMBER(A439), ISTEXT(A439))</formula>
    </cfRule>
  </conditionalFormatting>
  <conditionalFormatting sqref="C459">
    <cfRule type="expression" dxfId="272" priority="186" stopIfTrue="1">
      <formula>OR(ISBLANK(C459), ISNUMBER(C459), ISTEXT(C459))</formula>
    </cfRule>
  </conditionalFormatting>
  <conditionalFormatting sqref="C459">
    <cfRule type="expression" dxfId="271" priority="185" stopIfTrue="1">
      <formula>OR(ISBLANK(C459), ISNUMBER(C459), ISTEXT(C459))</formula>
    </cfRule>
  </conditionalFormatting>
  <conditionalFormatting sqref="E459 E461">
    <cfRule type="expression" dxfId="270" priority="184" stopIfTrue="1">
      <formula>OR(ISBLANK(E459), ISNUMBER(E459), ISTEXT(E459))</formula>
    </cfRule>
  </conditionalFormatting>
  <conditionalFormatting sqref="E459 E461">
    <cfRule type="expression" dxfId="269" priority="183" stopIfTrue="1">
      <formula>OR(ISBLANK(E459), ISNUMBER(E459), ISTEXT(E459))</formula>
    </cfRule>
  </conditionalFormatting>
  <conditionalFormatting sqref="E460">
    <cfRule type="expression" dxfId="268" priority="182" stopIfTrue="1">
      <formula>OR(ISBLANK(E460), ISNUMBER(E460), ISTEXT(E460))</formula>
    </cfRule>
  </conditionalFormatting>
  <conditionalFormatting sqref="E460">
    <cfRule type="expression" dxfId="267" priority="181" stopIfTrue="1">
      <formula>OR(ISBLANK(E460), ISNUMBER(E460), ISTEXT(E460))</formula>
    </cfRule>
  </conditionalFormatting>
  <conditionalFormatting sqref="F459 F461">
    <cfRule type="expression" dxfId="266" priority="180" stopIfTrue="1">
      <formula>OR(ISBLANK(F459), ISNUMBER(F459), ISTEXT(F459))</formula>
    </cfRule>
  </conditionalFormatting>
  <conditionalFormatting sqref="F460">
    <cfRule type="expression" dxfId="265" priority="179" stopIfTrue="1">
      <formula>OR(ISBLANK(F460), ISNUMBER(F460), ISTEXT(F460))</formula>
    </cfRule>
  </conditionalFormatting>
  <conditionalFormatting sqref="G459 G461">
    <cfRule type="expression" dxfId="264" priority="178" stopIfTrue="1">
      <formula>OR(ISBLANK(G459), ISNUMBER(G459), ISTEXT(G459))</formula>
    </cfRule>
  </conditionalFormatting>
  <conditionalFormatting sqref="G459 G461">
    <cfRule type="expression" dxfId="263" priority="177" stopIfTrue="1">
      <formula>OR(ISBLANK(G459), ISNUMBER(G459), ISTEXT(G459))</formula>
    </cfRule>
  </conditionalFormatting>
  <conditionalFormatting sqref="G460">
    <cfRule type="expression" dxfId="262" priority="176" stopIfTrue="1">
      <formula>OR(ISBLANK(G460), ISNUMBER(G460), ISTEXT(G460))</formula>
    </cfRule>
  </conditionalFormatting>
  <conditionalFormatting sqref="G460">
    <cfRule type="expression" dxfId="261" priority="175" stopIfTrue="1">
      <formula>OR(ISBLANK(G460), ISNUMBER(G460), ISTEXT(G460))</formula>
    </cfRule>
  </conditionalFormatting>
  <conditionalFormatting sqref="C480">
    <cfRule type="expression" dxfId="260" priority="172" stopIfTrue="1">
      <formula>OR(ISBLANK(C480), ISNUMBER(C480), ISTEXT(C480))</formula>
    </cfRule>
  </conditionalFormatting>
  <conditionalFormatting sqref="C480">
    <cfRule type="expression" dxfId="259" priority="171" stopIfTrue="1">
      <formula>OR(ISBLANK(C480), ISNUMBER(C480), ISTEXT(C480))</formula>
    </cfRule>
  </conditionalFormatting>
  <conditionalFormatting sqref="E480 E482">
    <cfRule type="expression" dxfId="258" priority="170" stopIfTrue="1">
      <formula>OR(ISBLANK(E480), ISNUMBER(E480), ISTEXT(E480))</formula>
    </cfRule>
  </conditionalFormatting>
  <conditionalFormatting sqref="E480 E482">
    <cfRule type="expression" dxfId="257" priority="169" stopIfTrue="1">
      <formula>OR(ISBLANK(E480), ISNUMBER(E480), ISTEXT(E480))</formula>
    </cfRule>
  </conditionalFormatting>
  <conditionalFormatting sqref="E481">
    <cfRule type="expression" dxfId="256" priority="168" stopIfTrue="1">
      <formula>OR(ISBLANK(E481), ISNUMBER(E481), ISTEXT(E481))</formula>
    </cfRule>
  </conditionalFormatting>
  <conditionalFormatting sqref="E481">
    <cfRule type="expression" dxfId="255" priority="167" stopIfTrue="1">
      <formula>OR(ISBLANK(E481), ISNUMBER(E481), ISTEXT(E481))</formula>
    </cfRule>
  </conditionalFormatting>
  <conditionalFormatting sqref="F480 F482">
    <cfRule type="expression" dxfId="254" priority="166" stopIfTrue="1">
      <formula>OR(ISBLANK(F480), ISNUMBER(F480), ISTEXT(F480))</formula>
    </cfRule>
  </conditionalFormatting>
  <conditionalFormatting sqref="F481">
    <cfRule type="expression" dxfId="253" priority="165" stopIfTrue="1">
      <formula>OR(ISBLANK(F481), ISNUMBER(F481), ISTEXT(F481))</formula>
    </cfRule>
  </conditionalFormatting>
  <conditionalFormatting sqref="G480 G482">
    <cfRule type="expression" dxfId="252" priority="164" stopIfTrue="1">
      <formula>OR(ISBLANK(G480), ISNUMBER(G480), ISTEXT(G480))</formula>
    </cfRule>
  </conditionalFormatting>
  <conditionalFormatting sqref="G480 G482">
    <cfRule type="expression" dxfId="251" priority="163" stopIfTrue="1">
      <formula>OR(ISBLANK(G480), ISNUMBER(G480), ISTEXT(G480))</formula>
    </cfRule>
  </conditionalFormatting>
  <conditionalFormatting sqref="G481">
    <cfRule type="expression" dxfId="250" priority="162" stopIfTrue="1">
      <formula>OR(ISBLANK(G481), ISNUMBER(G481), ISTEXT(G481))</formula>
    </cfRule>
  </conditionalFormatting>
  <conditionalFormatting sqref="G481">
    <cfRule type="expression" dxfId="249" priority="161" stopIfTrue="1">
      <formula>OR(ISBLANK(G481), ISNUMBER(G481), ISTEXT(G481))</formula>
    </cfRule>
  </conditionalFormatting>
  <conditionalFormatting sqref="A459:B459 D459 A461:D461">
    <cfRule type="expression" dxfId="248" priority="188" stopIfTrue="1">
      <formula>OR(ISBLANK(A459), ISNUMBER(A459), ISTEXT(A459))</formula>
    </cfRule>
  </conditionalFormatting>
  <conditionalFormatting sqref="A460:D460">
    <cfRule type="expression" dxfId="247" priority="187" stopIfTrue="1">
      <formula>OR(ISBLANK(A460), ISNUMBER(A460), ISTEXT(A460))</formula>
    </cfRule>
  </conditionalFormatting>
  <conditionalFormatting sqref="A480:B480 D480 A482:D482">
    <cfRule type="expression" dxfId="246" priority="174" stopIfTrue="1">
      <formula>OR(ISBLANK(A480), ISNUMBER(A480), ISTEXT(A480))</formula>
    </cfRule>
  </conditionalFormatting>
  <conditionalFormatting sqref="A481:D481">
    <cfRule type="expression" dxfId="245" priority="173" stopIfTrue="1">
      <formula>OR(ISBLANK(A481), ISNUMBER(A481), ISTEXT(A481))</formula>
    </cfRule>
  </conditionalFormatting>
  <conditionalFormatting sqref="C501">
    <cfRule type="expression" dxfId="244" priority="158" stopIfTrue="1">
      <formula>OR(ISBLANK(C501), ISNUMBER(C501), ISTEXT(C501))</formula>
    </cfRule>
  </conditionalFormatting>
  <conditionalFormatting sqref="C501">
    <cfRule type="expression" dxfId="243" priority="157" stopIfTrue="1">
      <formula>OR(ISBLANK(C501), ISNUMBER(C501), ISTEXT(C501))</formula>
    </cfRule>
  </conditionalFormatting>
  <conditionalFormatting sqref="E501 E503">
    <cfRule type="expression" dxfId="242" priority="156" stopIfTrue="1">
      <formula>OR(ISBLANK(E501), ISNUMBER(E501), ISTEXT(E501))</formula>
    </cfRule>
  </conditionalFormatting>
  <conditionalFormatting sqref="E501 E503">
    <cfRule type="expression" dxfId="241" priority="155" stopIfTrue="1">
      <formula>OR(ISBLANK(E501), ISNUMBER(E501), ISTEXT(E501))</formula>
    </cfRule>
  </conditionalFormatting>
  <conditionalFormatting sqref="E502">
    <cfRule type="expression" dxfId="240" priority="154" stopIfTrue="1">
      <formula>OR(ISBLANK(E502), ISNUMBER(E502), ISTEXT(E502))</formula>
    </cfRule>
  </conditionalFormatting>
  <conditionalFormatting sqref="E502">
    <cfRule type="expression" dxfId="239" priority="153" stopIfTrue="1">
      <formula>OR(ISBLANK(E502), ISNUMBER(E502), ISTEXT(E502))</formula>
    </cfRule>
  </conditionalFormatting>
  <conditionalFormatting sqref="F501 F503">
    <cfRule type="expression" dxfId="238" priority="152" stopIfTrue="1">
      <formula>OR(ISBLANK(F501), ISNUMBER(F501), ISTEXT(F501))</formula>
    </cfRule>
  </conditionalFormatting>
  <conditionalFormatting sqref="F502">
    <cfRule type="expression" dxfId="237" priority="151" stopIfTrue="1">
      <formula>OR(ISBLANK(F502), ISNUMBER(F502), ISTEXT(F502))</formula>
    </cfRule>
  </conditionalFormatting>
  <conditionalFormatting sqref="G501 G503">
    <cfRule type="expression" dxfId="236" priority="150" stopIfTrue="1">
      <formula>OR(ISBLANK(G501), ISNUMBER(G501), ISTEXT(G501))</formula>
    </cfRule>
  </conditionalFormatting>
  <conditionalFormatting sqref="G501 G503">
    <cfRule type="expression" dxfId="235" priority="149" stopIfTrue="1">
      <formula>OR(ISBLANK(G501), ISNUMBER(G501), ISTEXT(G501))</formula>
    </cfRule>
  </conditionalFormatting>
  <conditionalFormatting sqref="G502">
    <cfRule type="expression" dxfId="234" priority="148" stopIfTrue="1">
      <formula>OR(ISBLANK(G502), ISNUMBER(G502), ISTEXT(G502))</formula>
    </cfRule>
  </conditionalFormatting>
  <conditionalFormatting sqref="G502">
    <cfRule type="expression" dxfId="233" priority="147" stopIfTrue="1">
      <formula>OR(ISBLANK(G502), ISNUMBER(G502), ISTEXT(G502))</formula>
    </cfRule>
  </conditionalFormatting>
  <conditionalFormatting sqref="A501:B501 D501 A503:D503">
    <cfRule type="expression" dxfId="232" priority="160" stopIfTrue="1">
      <formula>OR(ISBLANK(A501), ISNUMBER(A501), ISTEXT(A501))</formula>
    </cfRule>
  </conditionalFormatting>
  <conditionalFormatting sqref="A502:D502">
    <cfRule type="expression" dxfId="231" priority="159" stopIfTrue="1">
      <formula>OR(ISBLANK(A502), ISNUMBER(A502), ISTEXT(A502))</formula>
    </cfRule>
  </conditionalFormatting>
  <conditionalFormatting sqref="AJ415">
    <cfRule type="expression" dxfId="230" priority="146" stopIfTrue="1">
      <formula>OR(ISBLANK(AJ415), ISNUMBER(AJ415), ISTEXT(AJ415))</formula>
    </cfRule>
  </conditionalFormatting>
  <conditionalFormatting sqref="AJ416">
    <cfRule type="expression" dxfId="229" priority="145" stopIfTrue="1">
      <formula>OR(ISBLANK(AJ416), ISNUMBER(AJ416), ISTEXT(AJ416))</formula>
    </cfRule>
  </conditionalFormatting>
  <conditionalFormatting sqref="AK417">
    <cfRule type="expression" dxfId="228" priority="144" stopIfTrue="1">
      <formula>OR(ISBLANK(AK417), ISNUMBER(AK417), ISTEXT(AK417))</formula>
    </cfRule>
  </conditionalFormatting>
  <conditionalFormatting sqref="AK417">
    <cfRule type="expression" dxfId="227" priority="143" stopIfTrue="1">
      <formula>OR(ISBLANK(AK417), ISNUMBER(AK417), ISTEXT(AK417))</formula>
    </cfRule>
  </conditionalFormatting>
  <conditionalFormatting sqref="AK416">
    <cfRule type="expression" dxfId="226" priority="142" stopIfTrue="1">
      <formula>OR(ISBLANK(AK416), ISNUMBER(AK416), ISTEXT(AK416))</formula>
    </cfRule>
  </conditionalFormatting>
  <conditionalFormatting sqref="AK416">
    <cfRule type="expression" dxfId="225" priority="141" stopIfTrue="1">
      <formula>OR(ISBLANK(AK416), ISNUMBER(AK416), ISTEXT(AK416))</formula>
    </cfRule>
  </conditionalFormatting>
  <conditionalFormatting sqref="AK415">
    <cfRule type="expression" dxfId="224" priority="140" stopIfTrue="1">
      <formula>OR(ISBLANK(AK415), ISNUMBER(AK415), ISTEXT(AK415))</formula>
    </cfRule>
  </conditionalFormatting>
  <conditionalFormatting sqref="AK415">
    <cfRule type="expression" dxfId="223" priority="139" stopIfTrue="1">
      <formula>OR(ISBLANK(AK415), ISNUMBER(AK415), ISTEXT(AK415))</formula>
    </cfRule>
  </conditionalFormatting>
  <conditionalFormatting sqref="AJ417">
    <cfRule type="expression" dxfId="222" priority="138" stopIfTrue="1">
      <formula>OR(ISBLANK(AJ417), ISNUMBER(AJ417), ISTEXT(AJ417))</formula>
    </cfRule>
  </conditionalFormatting>
  <conditionalFormatting sqref="H522 H524">
    <cfRule type="expression" dxfId="221" priority="137" stopIfTrue="1">
      <formula>OR(ISBLANK(H522), ISNUMBER(H522), ISTEXT(H522))</formula>
    </cfRule>
  </conditionalFormatting>
  <conditionalFormatting sqref="H523">
    <cfRule type="expression" dxfId="220" priority="136" stopIfTrue="1">
      <formula>OR(ISBLANK(H523), ISNUMBER(H523), ISTEXT(H523))</formula>
    </cfRule>
  </conditionalFormatting>
  <conditionalFormatting sqref="I522 I524">
    <cfRule type="expression" dxfId="219" priority="135" stopIfTrue="1">
      <formula>OR(ISBLANK(I522), ISNUMBER(I522), ISTEXT(I522))</formula>
    </cfRule>
  </conditionalFormatting>
  <conditionalFormatting sqref="I522 I524">
    <cfRule type="expression" dxfId="218" priority="134" stopIfTrue="1">
      <formula>OR(ISBLANK(I522), ISNUMBER(I522), ISTEXT(I522))</formula>
    </cfRule>
  </conditionalFormatting>
  <conditionalFormatting sqref="I523">
    <cfRule type="expression" dxfId="217" priority="133" stopIfTrue="1">
      <formula>OR(ISBLANK(I523), ISNUMBER(I523), ISTEXT(I523))</formula>
    </cfRule>
  </conditionalFormatting>
  <conditionalFormatting sqref="I523">
    <cfRule type="expression" dxfId="216" priority="132" stopIfTrue="1">
      <formula>OR(ISBLANK(I523), ISNUMBER(I523), ISTEXT(I523))</formula>
    </cfRule>
  </conditionalFormatting>
  <conditionalFormatting sqref="H438 H440">
    <cfRule type="expression" dxfId="215" priority="131" stopIfTrue="1">
      <formula>OR(ISBLANK(H438), ISNUMBER(H438), ISTEXT(H438))</formula>
    </cfRule>
  </conditionalFormatting>
  <conditionalFormatting sqref="H439">
    <cfRule type="expression" dxfId="214" priority="130" stopIfTrue="1">
      <formula>OR(ISBLANK(H439), ISNUMBER(H439), ISTEXT(H439))</formula>
    </cfRule>
  </conditionalFormatting>
  <conditionalFormatting sqref="I438 I440">
    <cfRule type="expression" dxfId="213" priority="129" stopIfTrue="1">
      <formula>OR(ISBLANK(I438), ISNUMBER(I438), ISTEXT(I438))</formula>
    </cfRule>
  </conditionalFormatting>
  <conditionalFormatting sqref="I438 I440">
    <cfRule type="expression" dxfId="212" priority="128" stopIfTrue="1">
      <formula>OR(ISBLANK(I438), ISNUMBER(I438), ISTEXT(I438))</formula>
    </cfRule>
  </conditionalFormatting>
  <conditionalFormatting sqref="I439">
    <cfRule type="expression" dxfId="211" priority="127" stopIfTrue="1">
      <formula>OR(ISBLANK(I439), ISNUMBER(I439), ISTEXT(I439))</formula>
    </cfRule>
  </conditionalFormatting>
  <conditionalFormatting sqref="I439">
    <cfRule type="expression" dxfId="210" priority="126" stopIfTrue="1">
      <formula>OR(ISBLANK(I439), ISNUMBER(I439), ISTEXT(I439))</formula>
    </cfRule>
  </conditionalFormatting>
  <conditionalFormatting sqref="H459 H461">
    <cfRule type="expression" dxfId="209" priority="125" stopIfTrue="1">
      <formula>OR(ISBLANK(H459), ISNUMBER(H459), ISTEXT(H459))</formula>
    </cfRule>
  </conditionalFormatting>
  <conditionalFormatting sqref="H460">
    <cfRule type="expression" dxfId="208" priority="124" stopIfTrue="1">
      <formula>OR(ISBLANK(H460), ISNUMBER(H460), ISTEXT(H460))</formula>
    </cfRule>
  </conditionalFormatting>
  <conditionalFormatting sqref="I459 I461">
    <cfRule type="expression" dxfId="207" priority="123" stopIfTrue="1">
      <formula>OR(ISBLANK(I459), ISNUMBER(I459), ISTEXT(I459))</formula>
    </cfRule>
  </conditionalFormatting>
  <conditionalFormatting sqref="I459 I461">
    <cfRule type="expression" dxfId="206" priority="122" stopIfTrue="1">
      <formula>OR(ISBLANK(I459), ISNUMBER(I459), ISTEXT(I459))</formula>
    </cfRule>
  </conditionalFormatting>
  <conditionalFormatting sqref="I460">
    <cfRule type="expression" dxfId="205" priority="121" stopIfTrue="1">
      <formula>OR(ISBLANK(I460), ISNUMBER(I460), ISTEXT(I460))</formula>
    </cfRule>
  </conditionalFormatting>
  <conditionalFormatting sqref="I460">
    <cfRule type="expression" dxfId="204" priority="120" stopIfTrue="1">
      <formula>OR(ISBLANK(I460), ISNUMBER(I460), ISTEXT(I460))</formula>
    </cfRule>
  </conditionalFormatting>
  <conditionalFormatting sqref="H480 H482">
    <cfRule type="expression" dxfId="203" priority="119" stopIfTrue="1">
      <formula>OR(ISBLANK(H480), ISNUMBER(H480), ISTEXT(H480))</formula>
    </cfRule>
  </conditionalFormatting>
  <conditionalFormatting sqref="H481">
    <cfRule type="expression" dxfId="202" priority="118" stopIfTrue="1">
      <formula>OR(ISBLANK(H481), ISNUMBER(H481), ISTEXT(H481))</formula>
    </cfRule>
  </conditionalFormatting>
  <conditionalFormatting sqref="I480 I482">
    <cfRule type="expression" dxfId="201" priority="117" stopIfTrue="1">
      <formula>OR(ISBLANK(I480), ISNUMBER(I480), ISTEXT(I480))</formula>
    </cfRule>
  </conditionalFormatting>
  <conditionalFormatting sqref="I480 I482">
    <cfRule type="expression" dxfId="200" priority="116" stopIfTrue="1">
      <formula>OR(ISBLANK(I480), ISNUMBER(I480), ISTEXT(I480))</formula>
    </cfRule>
  </conditionalFormatting>
  <conditionalFormatting sqref="I481">
    <cfRule type="expression" dxfId="199" priority="115" stopIfTrue="1">
      <formula>OR(ISBLANK(I481), ISNUMBER(I481), ISTEXT(I481))</formula>
    </cfRule>
  </conditionalFormatting>
  <conditionalFormatting sqref="I481">
    <cfRule type="expression" dxfId="198" priority="114" stopIfTrue="1">
      <formula>OR(ISBLANK(I481), ISNUMBER(I481), ISTEXT(I481))</formula>
    </cfRule>
  </conditionalFormatting>
  <conditionalFormatting sqref="H501 H503">
    <cfRule type="expression" dxfId="197" priority="113" stopIfTrue="1">
      <formula>OR(ISBLANK(H501), ISNUMBER(H501), ISTEXT(H501))</formula>
    </cfRule>
  </conditionalFormatting>
  <conditionalFormatting sqref="H502">
    <cfRule type="expression" dxfId="196" priority="112" stopIfTrue="1">
      <formula>OR(ISBLANK(H502), ISNUMBER(H502), ISTEXT(H502))</formula>
    </cfRule>
  </conditionalFormatting>
  <conditionalFormatting sqref="I501 I503">
    <cfRule type="expression" dxfId="195" priority="111" stopIfTrue="1">
      <formula>OR(ISBLANK(I501), ISNUMBER(I501), ISTEXT(I501))</formula>
    </cfRule>
  </conditionalFormatting>
  <conditionalFormatting sqref="I501 I503">
    <cfRule type="expression" dxfId="194" priority="110" stopIfTrue="1">
      <formula>OR(ISBLANK(I501), ISNUMBER(I501), ISTEXT(I501))</formula>
    </cfRule>
  </conditionalFormatting>
  <conditionalFormatting sqref="I502">
    <cfRule type="expression" dxfId="193" priority="109" stopIfTrue="1">
      <formula>OR(ISBLANK(I502), ISNUMBER(I502), ISTEXT(I502))</formula>
    </cfRule>
  </conditionalFormatting>
  <conditionalFormatting sqref="I502">
    <cfRule type="expression" dxfId="192" priority="108" stopIfTrue="1">
      <formula>OR(ISBLANK(I502), ISNUMBER(I502), ISTEXT(I502))</formula>
    </cfRule>
  </conditionalFormatting>
  <conditionalFormatting sqref="J522 J524">
    <cfRule type="expression" dxfId="191" priority="107" stopIfTrue="1">
      <formula>OR(ISBLANK(J522), ISNUMBER(J522), ISTEXT(J522))</formula>
    </cfRule>
  </conditionalFormatting>
  <conditionalFormatting sqref="J523">
    <cfRule type="expression" dxfId="190" priority="106" stopIfTrue="1">
      <formula>OR(ISBLANK(J523), ISNUMBER(J523), ISTEXT(J523))</formula>
    </cfRule>
  </conditionalFormatting>
  <conditionalFormatting sqref="K522 K524">
    <cfRule type="expression" dxfId="189" priority="105" stopIfTrue="1">
      <formula>OR(ISBLANK(K522), ISNUMBER(K522), ISTEXT(K522))</formula>
    </cfRule>
  </conditionalFormatting>
  <conditionalFormatting sqref="K522 K524">
    <cfRule type="expression" dxfId="188" priority="104" stopIfTrue="1">
      <formula>OR(ISBLANK(K522), ISNUMBER(K522), ISTEXT(K522))</formula>
    </cfRule>
  </conditionalFormatting>
  <conditionalFormatting sqref="K523">
    <cfRule type="expression" dxfId="187" priority="103" stopIfTrue="1">
      <formula>OR(ISBLANK(K523), ISNUMBER(K523), ISTEXT(K523))</formula>
    </cfRule>
  </conditionalFormatting>
  <conditionalFormatting sqref="K523">
    <cfRule type="expression" dxfId="186" priority="102" stopIfTrue="1">
      <formula>OR(ISBLANK(K523), ISNUMBER(K523), ISTEXT(K523))</formula>
    </cfRule>
  </conditionalFormatting>
  <conditionalFormatting sqref="J438 J440">
    <cfRule type="expression" dxfId="185" priority="101" stopIfTrue="1">
      <formula>OR(ISBLANK(J438), ISNUMBER(J438), ISTEXT(J438))</formula>
    </cfRule>
  </conditionalFormatting>
  <conditionalFormatting sqref="J439">
    <cfRule type="expression" dxfId="184" priority="100" stopIfTrue="1">
      <formula>OR(ISBLANK(J439), ISNUMBER(J439), ISTEXT(J439))</formula>
    </cfRule>
  </conditionalFormatting>
  <conditionalFormatting sqref="K438 K440">
    <cfRule type="expression" dxfId="183" priority="99" stopIfTrue="1">
      <formula>OR(ISBLANK(K438), ISNUMBER(K438), ISTEXT(K438))</formula>
    </cfRule>
  </conditionalFormatting>
  <conditionalFormatting sqref="K438 K440">
    <cfRule type="expression" dxfId="182" priority="98" stopIfTrue="1">
      <formula>OR(ISBLANK(K438), ISNUMBER(K438), ISTEXT(K438))</formula>
    </cfRule>
  </conditionalFormatting>
  <conditionalFormatting sqref="K439">
    <cfRule type="expression" dxfId="181" priority="97" stopIfTrue="1">
      <formula>OR(ISBLANK(K439), ISNUMBER(K439), ISTEXT(K439))</formula>
    </cfRule>
  </conditionalFormatting>
  <conditionalFormatting sqref="K439">
    <cfRule type="expression" dxfId="180" priority="96" stopIfTrue="1">
      <formula>OR(ISBLANK(K439), ISNUMBER(K439), ISTEXT(K439))</formula>
    </cfRule>
  </conditionalFormatting>
  <conditionalFormatting sqref="J459 J461">
    <cfRule type="expression" dxfId="179" priority="95" stopIfTrue="1">
      <formula>OR(ISBLANK(J459), ISNUMBER(J459), ISTEXT(J459))</formula>
    </cfRule>
  </conditionalFormatting>
  <conditionalFormatting sqref="J460">
    <cfRule type="expression" dxfId="178" priority="94" stopIfTrue="1">
      <formula>OR(ISBLANK(J460), ISNUMBER(J460), ISTEXT(J460))</formula>
    </cfRule>
  </conditionalFormatting>
  <conditionalFormatting sqref="K459 K461">
    <cfRule type="expression" dxfId="177" priority="93" stopIfTrue="1">
      <formula>OR(ISBLANK(K459), ISNUMBER(K459), ISTEXT(K459))</formula>
    </cfRule>
  </conditionalFormatting>
  <conditionalFormatting sqref="K459 K461">
    <cfRule type="expression" dxfId="176" priority="92" stopIfTrue="1">
      <formula>OR(ISBLANK(K459), ISNUMBER(K459), ISTEXT(K459))</formula>
    </cfRule>
  </conditionalFormatting>
  <conditionalFormatting sqref="K460">
    <cfRule type="expression" dxfId="175" priority="91" stopIfTrue="1">
      <formula>OR(ISBLANK(K460), ISNUMBER(K460), ISTEXT(K460))</formula>
    </cfRule>
  </conditionalFormatting>
  <conditionalFormatting sqref="K460">
    <cfRule type="expression" dxfId="174" priority="90" stopIfTrue="1">
      <formula>OR(ISBLANK(K460), ISNUMBER(K460), ISTEXT(K460))</formula>
    </cfRule>
  </conditionalFormatting>
  <conditionalFormatting sqref="J480 J482">
    <cfRule type="expression" dxfId="173" priority="89" stopIfTrue="1">
      <formula>OR(ISBLANK(J480), ISNUMBER(J480), ISTEXT(J480))</formula>
    </cfRule>
  </conditionalFormatting>
  <conditionalFormatting sqref="J481">
    <cfRule type="expression" dxfId="172" priority="88" stopIfTrue="1">
      <formula>OR(ISBLANK(J481), ISNUMBER(J481), ISTEXT(J481))</formula>
    </cfRule>
  </conditionalFormatting>
  <conditionalFormatting sqref="K480 K482">
    <cfRule type="expression" dxfId="171" priority="87" stopIfTrue="1">
      <formula>OR(ISBLANK(K480), ISNUMBER(K480), ISTEXT(K480))</formula>
    </cfRule>
  </conditionalFormatting>
  <conditionalFormatting sqref="K480 K482">
    <cfRule type="expression" dxfId="170" priority="86" stopIfTrue="1">
      <formula>OR(ISBLANK(K480), ISNUMBER(K480), ISTEXT(K480))</formula>
    </cfRule>
  </conditionalFormatting>
  <conditionalFormatting sqref="K481">
    <cfRule type="expression" dxfId="169" priority="85" stopIfTrue="1">
      <formula>OR(ISBLANK(K481), ISNUMBER(K481), ISTEXT(K481))</formula>
    </cfRule>
  </conditionalFormatting>
  <conditionalFormatting sqref="K481">
    <cfRule type="expression" dxfId="168" priority="84" stopIfTrue="1">
      <formula>OR(ISBLANK(K481), ISNUMBER(K481), ISTEXT(K481))</formula>
    </cfRule>
  </conditionalFormatting>
  <conditionalFormatting sqref="J501 J503">
    <cfRule type="expression" dxfId="167" priority="83" stopIfTrue="1">
      <formula>OR(ISBLANK(J501), ISNUMBER(J501), ISTEXT(J501))</formula>
    </cfRule>
  </conditionalFormatting>
  <conditionalFormatting sqref="J502">
    <cfRule type="expression" dxfId="166" priority="82" stopIfTrue="1">
      <formula>OR(ISBLANK(J502), ISNUMBER(J502), ISTEXT(J502))</formula>
    </cfRule>
  </conditionalFormatting>
  <conditionalFormatting sqref="K501 K503">
    <cfRule type="expression" dxfId="165" priority="81" stopIfTrue="1">
      <formula>OR(ISBLANK(K501), ISNUMBER(K501), ISTEXT(K501))</formula>
    </cfRule>
  </conditionalFormatting>
  <conditionalFormatting sqref="K501 K503">
    <cfRule type="expression" dxfId="164" priority="80" stopIfTrue="1">
      <formula>OR(ISBLANK(K501), ISNUMBER(K501), ISTEXT(K501))</formula>
    </cfRule>
  </conditionalFormatting>
  <conditionalFormatting sqref="K502">
    <cfRule type="expression" dxfId="163" priority="79" stopIfTrue="1">
      <formula>OR(ISBLANK(K502), ISNUMBER(K502), ISTEXT(K502))</formula>
    </cfRule>
  </conditionalFormatting>
  <conditionalFormatting sqref="K502">
    <cfRule type="expression" dxfId="162" priority="78" stopIfTrue="1">
      <formula>OR(ISBLANK(K502), ISNUMBER(K502), ISTEXT(K502))</formula>
    </cfRule>
  </conditionalFormatting>
  <conditionalFormatting sqref="L522 L524">
    <cfRule type="expression" dxfId="161" priority="77" stopIfTrue="1">
      <formula>OR(ISBLANK(L522), ISNUMBER(L522), ISTEXT(L522))</formula>
    </cfRule>
  </conditionalFormatting>
  <conditionalFormatting sqref="L523">
    <cfRule type="expression" dxfId="160" priority="76" stopIfTrue="1">
      <formula>OR(ISBLANK(L523), ISNUMBER(L523), ISTEXT(L523))</formula>
    </cfRule>
  </conditionalFormatting>
  <conditionalFormatting sqref="M522 M524">
    <cfRule type="expression" dxfId="159" priority="75" stopIfTrue="1">
      <formula>OR(ISBLANK(M522), ISNUMBER(M522), ISTEXT(M522))</formula>
    </cfRule>
  </conditionalFormatting>
  <conditionalFormatting sqref="M522 M524">
    <cfRule type="expression" dxfId="158" priority="74" stopIfTrue="1">
      <formula>OR(ISBLANK(M522), ISNUMBER(M522), ISTEXT(M522))</formula>
    </cfRule>
  </conditionalFormatting>
  <conditionalFormatting sqref="M523">
    <cfRule type="expression" dxfId="157" priority="73" stopIfTrue="1">
      <formula>OR(ISBLANK(M523), ISNUMBER(M523), ISTEXT(M523))</formula>
    </cfRule>
  </conditionalFormatting>
  <conditionalFormatting sqref="M523">
    <cfRule type="expression" dxfId="156" priority="72" stopIfTrue="1">
      <formula>OR(ISBLANK(M523), ISNUMBER(M523), ISTEXT(M523))</formula>
    </cfRule>
  </conditionalFormatting>
  <conditionalFormatting sqref="L438 L440">
    <cfRule type="expression" dxfId="155" priority="71" stopIfTrue="1">
      <formula>OR(ISBLANK(L438), ISNUMBER(L438), ISTEXT(L438))</formula>
    </cfRule>
  </conditionalFormatting>
  <conditionalFormatting sqref="L439">
    <cfRule type="expression" dxfId="154" priority="70" stopIfTrue="1">
      <formula>OR(ISBLANK(L439), ISNUMBER(L439), ISTEXT(L439))</formula>
    </cfRule>
  </conditionalFormatting>
  <conditionalFormatting sqref="M438 M440">
    <cfRule type="expression" dxfId="153" priority="69" stopIfTrue="1">
      <formula>OR(ISBLANK(M438), ISNUMBER(M438), ISTEXT(M438))</formula>
    </cfRule>
  </conditionalFormatting>
  <conditionalFormatting sqref="M438 M440">
    <cfRule type="expression" dxfId="152" priority="68" stopIfTrue="1">
      <formula>OR(ISBLANK(M438), ISNUMBER(M438), ISTEXT(M438))</formula>
    </cfRule>
  </conditionalFormatting>
  <conditionalFormatting sqref="M439">
    <cfRule type="expression" dxfId="151" priority="67" stopIfTrue="1">
      <formula>OR(ISBLANK(M439), ISNUMBER(M439), ISTEXT(M439))</formula>
    </cfRule>
  </conditionalFormatting>
  <conditionalFormatting sqref="M439">
    <cfRule type="expression" dxfId="150" priority="66" stopIfTrue="1">
      <formula>OR(ISBLANK(M439), ISNUMBER(M439), ISTEXT(M439))</formula>
    </cfRule>
  </conditionalFormatting>
  <conditionalFormatting sqref="L459 L461">
    <cfRule type="expression" dxfId="149" priority="65" stopIfTrue="1">
      <formula>OR(ISBLANK(L459), ISNUMBER(L459), ISTEXT(L459))</formula>
    </cfRule>
  </conditionalFormatting>
  <conditionalFormatting sqref="L460">
    <cfRule type="expression" dxfId="148" priority="64" stopIfTrue="1">
      <formula>OR(ISBLANK(L460), ISNUMBER(L460), ISTEXT(L460))</formula>
    </cfRule>
  </conditionalFormatting>
  <conditionalFormatting sqref="M459 M461">
    <cfRule type="expression" dxfId="147" priority="63" stopIfTrue="1">
      <formula>OR(ISBLANK(M459), ISNUMBER(M459), ISTEXT(M459))</formula>
    </cfRule>
  </conditionalFormatting>
  <conditionalFormatting sqref="M459 M461">
    <cfRule type="expression" dxfId="146" priority="62" stopIfTrue="1">
      <formula>OR(ISBLANK(M459), ISNUMBER(M459), ISTEXT(M459))</formula>
    </cfRule>
  </conditionalFormatting>
  <conditionalFormatting sqref="M460">
    <cfRule type="expression" dxfId="145" priority="61" stopIfTrue="1">
      <formula>OR(ISBLANK(M460), ISNUMBER(M460), ISTEXT(M460))</formula>
    </cfRule>
  </conditionalFormatting>
  <conditionalFormatting sqref="M460">
    <cfRule type="expression" dxfId="144" priority="60" stopIfTrue="1">
      <formula>OR(ISBLANK(M460), ISNUMBER(M460), ISTEXT(M460))</formula>
    </cfRule>
  </conditionalFormatting>
  <conditionalFormatting sqref="L480 L482">
    <cfRule type="expression" dxfId="143" priority="59" stopIfTrue="1">
      <formula>OR(ISBLANK(L480), ISNUMBER(L480), ISTEXT(L480))</formula>
    </cfRule>
  </conditionalFormatting>
  <conditionalFormatting sqref="L481">
    <cfRule type="expression" dxfId="142" priority="58" stopIfTrue="1">
      <formula>OR(ISBLANK(L481), ISNUMBER(L481), ISTEXT(L481))</formula>
    </cfRule>
  </conditionalFormatting>
  <conditionalFormatting sqref="M480 M482">
    <cfRule type="expression" dxfId="141" priority="57" stopIfTrue="1">
      <formula>OR(ISBLANK(M480), ISNUMBER(M480), ISTEXT(M480))</formula>
    </cfRule>
  </conditionalFormatting>
  <conditionalFormatting sqref="M480 M482">
    <cfRule type="expression" dxfId="140" priority="56" stopIfTrue="1">
      <formula>OR(ISBLANK(M480), ISNUMBER(M480), ISTEXT(M480))</formula>
    </cfRule>
  </conditionalFormatting>
  <conditionalFormatting sqref="M481">
    <cfRule type="expression" dxfId="139" priority="55" stopIfTrue="1">
      <formula>OR(ISBLANK(M481), ISNUMBER(M481), ISTEXT(M481))</formula>
    </cfRule>
  </conditionalFormatting>
  <conditionalFormatting sqref="M481">
    <cfRule type="expression" dxfId="138" priority="54" stopIfTrue="1">
      <formula>OR(ISBLANK(M481), ISNUMBER(M481), ISTEXT(M481))</formula>
    </cfRule>
  </conditionalFormatting>
  <conditionalFormatting sqref="L501 L503">
    <cfRule type="expression" dxfId="137" priority="53" stopIfTrue="1">
      <formula>OR(ISBLANK(L501), ISNUMBER(L501), ISTEXT(L501))</formula>
    </cfRule>
  </conditionalFormatting>
  <conditionalFormatting sqref="L502">
    <cfRule type="expression" dxfId="136" priority="52" stopIfTrue="1">
      <formula>OR(ISBLANK(L502), ISNUMBER(L502), ISTEXT(L502))</formula>
    </cfRule>
  </conditionalFormatting>
  <conditionalFormatting sqref="M501 M503">
    <cfRule type="expression" dxfId="135" priority="51" stopIfTrue="1">
      <formula>OR(ISBLANK(M501), ISNUMBER(M501), ISTEXT(M501))</formula>
    </cfRule>
  </conditionalFormatting>
  <conditionalFormatting sqref="M501 M503">
    <cfRule type="expression" dxfId="134" priority="50" stopIfTrue="1">
      <formula>OR(ISBLANK(M501), ISNUMBER(M501), ISTEXT(M501))</formula>
    </cfRule>
  </conditionalFormatting>
  <conditionalFormatting sqref="M502">
    <cfRule type="expression" dxfId="133" priority="49" stopIfTrue="1">
      <formula>OR(ISBLANK(M502), ISNUMBER(M502), ISTEXT(M502))</formula>
    </cfRule>
  </conditionalFormatting>
  <conditionalFormatting sqref="M502">
    <cfRule type="expression" dxfId="132" priority="48" stopIfTrue="1">
      <formula>OR(ISBLANK(M502), ISNUMBER(M502), ISTEXT(M502))</formula>
    </cfRule>
  </conditionalFormatting>
  <conditionalFormatting sqref="A543:B543 D543 A545:D545">
    <cfRule type="expression" dxfId="131" priority="47" stopIfTrue="1">
      <formula>OR(ISBLANK(A543), ISNUMBER(A543), ISTEXT(A543))</formula>
    </cfRule>
  </conditionalFormatting>
  <conditionalFormatting sqref="A544:D544">
    <cfRule type="expression" dxfId="130" priority="46" stopIfTrue="1">
      <formula>OR(ISBLANK(A544), ISNUMBER(A544), ISTEXT(A544))</formula>
    </cfRule>
  </conditionalFormatting>
  <conditionalFormatting sqref="C543">
    <cfRule type="expression" dxfId="129" priority="45" stopIfTrue="1">
      <formula>OR(ISBLANK(C543), ISNUMBER(C543), ISTEXT(C543))</formula>
    </cfRule>
  </conditionalFormatting>
  <conditionalFormatting sqref="C543">
    <cfRule type="expression" dxfId="128" priority="44" stopIfTrue="1">
      <formula>OR(ISBLANK(C543), ISNUMBER(C543), ISTEXT(C543))</formula>
    </cfRule>
  </conditionalFormatting>
  <conditionalFormatting sqref="E543 E545">
    <cfRule type="expression" dxfId="127" priority="43" stopIfTrue="1">
      <formula>OR(ISBLANK(E543), ISNUMBER(E543), ISTEXT(E543))</formula>
    </cfRule>
  </conditionalFormatting>
  <conditionalFormatting sqref="E543 E545">
    <cfRule type="expression" dxfId="126" priority="42" stopIfTrue="1">
      <formula>OR(ISBLANK(E543), ISNUMBER(E543), ISTEXT(E543))</formula>
    </cfRule>
  </conditionalFormatting>
  <conditionalFormatting sqref="E544">
    <cfRule type="expression" dxfId="125" priority="41" stopIfTrue="1">
      <formula>OR(ISBLANK(E544), ISNUMBER(E544), ISTEXT(E544))</formula>
    </cfRule>
  </conditionalFormatting>
  <conditionalFormatting sqref="E544">
    <cfRule type="expression" dxfId="124" priority="40" stopIfTrue="1">
      <formula>OR(ISBLANK(E544), ISNUMBER(E544), ISTEXT(E544))</formula>
    </cfRule>
  </conditionalFormatting>
  <conditionalFormatting sqref="F543 F545">
    <cfRule type="expression" dxfId="123" priority="15" stopIfTrue="1">
      <formula>OR(ISBLANK(F543), ISNUMBER(F543), ISTEXT(F543))</formula>
    </cfRule>
  </conditionalFormatting>
  <conditionalFormatting sqref="F544">
    <cfRule type="expression" dxfId="122" priority="14" stopIfTrue="1">
      <formula>OR(ISBLANK(F544), ISNUMBER(F544), ISTEXT(F544))</formula>
    </cfRule>
  </conditionalFormatting>
  <conditionalFormatting sqref="G543 G545">
    <cfRule type="expression" dxfId="121" priority="13" stopIfTrue="1">
      <formula>OR(ISBLANK(G543), ISNUMBER(G543), ISTEXT(G543))</formula>
    </cfRule>
  </conditionalFormatting>
  <conditionalFormatting sqref="G543 G545">
    <cfRule type="expression" dxfId="120" priority="12" stopIfTrue="1">
      <formula>OR(ISBLANK(G543), ISNUMBER(G543), ISTEXT(G543))</formula>
    </cfRule>
  </conditionalFormatting>
  <conditionalFormatting sqref="G544">
    <cfRule type="expression" dxfId="119" priority="11" stopIfTrue="1">
      <formula>OR(ISBLANK(G544), ISNUMBER(G544), ISTEXT(G544))</formula>
    </cfRule>
  </conditionalFormatting>
  <conditionalFormatting sqref="G544">
    <cfRule type="expression" dxfId="118" priority="10" stopIfTrue="1">
      <formula>OR(ISBLANK(G544), ISNUMBER(G544), ISTEXT(G544))</formula>
    </cfRule>
  </conditionalFormatting>
  <conditionalFormatting sqref="AL415">
    <cfRule type="expression" dxfId="117" priority="9" stopIfTrue="1">
      <formula>OR(ISBLANK(AL415), ISNUMBER(AL415), ISTEXT(AL415))</formula>
    </cfRule>
  </conditionalFormatting>
  <conditionalFormatting sqref="AL416">
    <cfRule type="expression" dxfId="116" priority="8" stopIfTrue="1">
      <formula>OR(ISBLANK(AL416), ISNUMBER(AL416), ISTEXT(AL416))</formula>
    </cfRule>
  </conditionalFormatting>
  <conditionalFormatting sqref="AM417">
    <cfRule type="expression" dxfId="115" priority="7" stopIfTrue="1">
      <formula>OR(ISBLANK(AM417), ISNUMBER(AM417), ISTEXT(AM417))</formula>
    </cfRule>
  </conditionalFormatting>
  <conditionalFormatting sqref="AM417">
    <cfRule type="expression" dxfId="114" priority="6" stopIfTrue="1">
      <formula>OR(ISBLANK(AM417), ISNUMBER(AM417), ISTEXT(AM417))</formula>
    </cfRule>
  </conditionalFormatting>
  <conditionalFormatting sqref="AM416">
    <cfRule type="expression" dxfId="113" priority="5" stopIfTrue="1">
      <formula>OR(ISBLANK(AM416), ISNUMBER(AM416), ISTEXT(AM416))</formula>
    </cfRule>
  </conditionalFormatting>
  <conditionalFormatting sqref="AM416">
    <cfRule type="expression" dxfId="112" priority="4" stopIfTrue="1">
      <formula>OR(ISBLANK(AM416), ISNUMBER(AM416), ISTEXT(AM416))</formula>
    </cfRule>
  </conditionalFormatting>
  <conditionalFormatting sqref="AM415">
    <cfRule type="expression" dxfId="111" priority="3" stopIfTrue="1">
      <formula>OR(ISBLANK(AM415), ISNUMBER(AM415), ISTEXT(AM415))</formula>
    </cfRule>
  </conditionalFormatting>
  <conditionalFormatting sqref="AM415">
    <cfRule type="expression" dxfId="110" priority="2" stopIfTrue="1">
      <formula>OR(ISBLANK(AM415), ISNUMBER(AM415), ISTEXT(AM415))</formula>
    </cfRule>
  </conditionalFormatting>
  <conditionalFormatting sqref="AL417">
    <cfRule type="expression" dxfId="109" priority="1" stopIfTrue="1">
      <formula>OR(ISBLANK(AL417), ISNUMBER(AL417), ISTEXT(AL417))</formula>
    </cfRule>
  </conditionalFormatting>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3"/>
  <sheetViews>
    <sheetView showGridLines="0" tabSelected="1" topLeftCell="A47" zoomScale="80" zoomScaleNormal="80" workbookViewId="0">
      <selection activeCell="D84" sqref="D84"/>
    </sheetView>
  </sheetViews>
  <sheetFormatPr defaultColWidth="9.7109375" defaultRowHeight="12.75" customHeight="1" x14ac:dyDescent="0.2"/>
  <cols>
    <col min="1" max="1" width="3.7109375" style="11" customWidth="1"/>
    <col min="2" max="3" width="9.7109375" style="11"/>
    <col min="4" max="4" width="9.7109375" style="12"/>
    <col min="5" max="5" width="9.7109375" style="11"/>
    <col min="6" max="8" width="9.7109375" style="9"/>
    <col min="9" max="11" width="9.7109375" style="11"/>
    <col min="12" max="16384" width="9.7109375" style="9"/>
  </cols>
  <sheetData>
    <row r="2" spans="2:16" ht="12.75" customHeight="1" x14ac:dyDescent="0.2">
      <c r="F2" s="11"/>
    </row>
    <row r="3" spans="2:16" ht="12.75" customHeight="1" x14ac:dyDescent="0.2">
      <c r="E3" s="45"/>
      <c r="F3" s="13" t="s">
        <v>222</v>
      </c>
      <c r="G3" s="11"/>
      <c r="H3" s="11"/>
      <c r="J3" s="13" t="s">
        <v>223</v>
      </c>
      <c r="L3" s="11"/>
      <c r="M3" s="11"/>
    </row>
    <row r="4" spans="2:16" ht="12.75" customHeight="1" x14ac:dyDescent="0.2">
      <c r="B4" s="12"/>
      <c r="E4" s="42"/>
      <c r="F4" s="42" t="s">
        <v>9</v>
      </c>
      <c r="G4" s="12"/>
      <c r="H4" s="12"/>
      <c r="I4" s="12"/>
      <c r="J4" s="12"/>
      <c r="K4" s="12"/>
      <c r="L4" s="12" t="s">
        <v>226</v>
      </c>
      <c r="M4" s="12" t="s">
        <v>228</v>
      </c>
      <c r="N4" s="12"/>
      <c r="O4" s="12"/>
      <c r="P4" s="12" t="s">
        <v>232</v>
      </c>
    </row>
    <row r="5" spans="2:16" ht="12.75" customHeight="1" x14ac:dyDescent="0.2">
      <c r="B5" s="14">
        <v>1</v>
      </c>
      <c r="C5" s="11" t="s">
        <v>237</v>
      </c>
      <c r="D5" s="14">
        <v>300</v>
      </c>
      <c r="E5" s="56" t="s">
        <v>86</v>
      </c>
      <c r="F5" s="56" t="s">
        <v>216</v>
      </c>
      <c r="G5" s="27" t="s">
        <v>7</v>
      </c>
      <c r="H5" s="27" t="s">
        <v>8</v>
      </c>
      <c r="I5" s="27" t="s">
        <v>3</v>
      </c>
      <c r="J5" s="27" t="s">
        <v>224</v>
      </c>
      <c r="K5" s="27" t="s">
        <v>225</v>
      </c>
      <c r="L5" s="27" t="s">
        <v>227</v>
      </c>
      <c r="M5" s="27" t="s">
        <v>229</v>
      </c>
      <c r="N5" s="27" t="s">
        <v>230</v>
      </c>
      <c r="O5" s="27" t="s">
        <v>231</v>
      </c>
      <c r="P5" s="27" t="s">
        <v>233</v>
      </c>
    </row>
    <row r="6" spans="2:16" ht="12.75" customHeight="1" x14ac:dyDescent="0.2">
      <c r="B6" s="12"/>
      <c r="C6" s="45" t="s">
        <v>86</v>
      </c>
      <c r="D6" s="14">
        <v>1</v>
      </c>
      <c r="E6" s="19">
        <v>1</v>
      </c>
      <c r="F6" s="19">
        <v>0</v>
      </c>
      <c r="G6" s="19">
        <v>0</v>
      </c>
      <c r="H6" s="19">
        <v>0</v>
      </c>
      <c r="I6" s="19">
        <v>0</v>
      </c>
      <c r="J6" s="19">
        <v>0</v>
      </c>
      <c r="K6" s="19">
        <v>0</v>
      </c>
      <c r="L6" s="19">
        <v>0</v>
      </c>
      <c r="M6" s="19">
        <v>0</v>
      </c>
      <c r="N6" s="19">
        <v>0</v>
      </c>
      <c r="O6" s="19">
        <v>0</v>
      </c>
      <c r="P6" s="19">
        <v>0</v>
      </c>
    </row>
    <row r="7" spans="2:16" ht="12.75" customHeight="1" x14ac:dyDescent="0.2">
      <c r="B7" s="12"/>
      <c r="C7" s="45" t="s">
        <v>2</v>
      </c>
      <c r="D7" s="14">
        <v>1</v>
      </c>
      <c r="E7" s="19">
        <v>0</v>
      </c>
      <c r="F7" s="19">
        <v>0</v>
      </c>
      <c r="G7" s="19">
        <v>0</v>
      </c>
      <c r="H7" s="19">
        <v>0</v>
      </c>
      <c r="I7" s="19">
        <v>2</v>
      </c>
      <c r="J7" s="19">
        <v>0</v>
      </c>
      <c r="K7" s="19">
        <v>0</v>
      </c>
      <c r="L7" s="19">
        <v>0</v>
      </c>
      <c r="M7" s="19">
        <v>0</v>
      </c>
      <c r="N7" s="19">
        <v>0</v>
      </c>
      <c r="O7" s="19">
        <v>0</v>
      </c>
      <c r="P7" s="19">
        <v>0</v>
      </c>
    </row>
    <row r="8" spans="2:16" ht="12.75" customHeight="1" x14ac:dyDescent="0.2">
      <c r="B8" s="12"/>
      <c r="C8" s="45" t="s">
        <v>4</v>
      </c>
      <c r="D8" s="14">
        <v>2</v>
      </c>
      <c r="E8" s="19">
        <v>0</v>
      </c>
      <c r="F8" s="19">
        <v>0</v>
      </c>
      <c r="G8" s="19">
        <v>4</v>
      </c>
      <c r="H8" s="19">
        <v>0</v>
      </c>
      <c r="I8" s="19">
        <v>0</v>
      </c>
      <c r="J8" s="19">
        <v>0</v>
      </c>
      <c r="K8" s="19">
        <v>0</v>
      </c>
      <c r="L8" s="19">
        <v>0</v>
      </c>
      <c r="M8" s="19">
        <v>0</v>
      </c>
      <c r="N8" s="19">
        <v>0</v>
      </c>
      <c r="O8" s="19">
        <v>0</v>
      </c>
      <c r="P8" s="19">
        <v>0</v>
      </c>
    </row>
    <row r="9" spans="2:16" ht="12.75" customHeight="1" x14ac:dyDescent="0.2">
      <c r="B9" s="12"/>
      <c r="C9" s="45" t="s">
        <v>5</v>
      </c>
      <c r="D9" s="14">
        <v>6</v>
      </c>
      <c r="E9" s="19">
        <v>0</v>
      </c>
      <c r="F9" s="19">
        <v>12</v>
      </c>
      <c r="G9" s="19">
        <v>0</v>
      </c>
      <c r="H9" s="19">
        <v>0</v>
      </c>
      <c r="I9" s="19">
        <v>0</v>
      </c>
      <c r="J9" s="19">
        <v>0</v>
      </c>
      <c r="K9" s="19">
        <v>0</v>
      </c>
      <c r="L9" s="19">
        <v>0</v>
      </c>
      <c r="M9" s="19">
        <v>0</v>
      </c>
      <c r="N9" s="19">
        <v>0</v>
      </c>
      <c r="O9" s="19">
        <v>0</v>
      </c>
      <c r="P9" s="19">
        <v>0</v>
      </c>
    </row>
    <row r="10" spans="2:16" ht="12.75" customHeight="1" x14ac:dyDescent="0.2">
      <c r="B10" s="12"/>
      <c r="C10" s="45" t="s">
        <v>6</v>
      </c>
      <c r="D10" s="14">
        <v>3</v>
      </c>
      <c r="E10" s="19">
        <v>0</v>
      </c>
      <c r="F10" s="19">
        <v>6</v>
      </c>
      <c r="G10" s="19">
        <v>0</v>
      </c>
      <c r="H10" s="19">
        <v>3</v>
      </c>
      <c r="I10" s="19">
        <v>0</v>
      </c>
      <c r="J10" s="19">
        <v>0</v>
      </c>
      <c r="K10" s="19">
        <v>0</v>
      </c>
      <c r="L10" s="19">
        <v>0</v>
      </c>
      <c r="M10" s="19">
        <v>0</v>
      </c>
      <c r="N10" s="19">
        <v>0</v>
      </c>
      <c r="O10" s="19">
        <v>0</v>
      </c>
      <c r="P10" s="19">
        <v>0</v>
      </c>
    </row>
    <row r="11" spans="2:16" ht="12.75" customHeight="1" x14ac:dyDescent="0.2">
      <c r="B11" s="12"/>
      <c r="C11" s="9"/>
      <c r="E11" s="61"/>
      <c r="F11" s="62">
        <f t="shared" ref="F11:P11" si="0">SUM(F6:F10)</f>
        <v>18</v>
      </c>
      <c r="G11" s="62">
        <f t="shared" si="0"/>
        <v>4</v>
      </c>
      <c r="H11" s="62">
        <f t="shared" si="0"/>
        <v>3</v>
      </c>
      <c r="I11" s="62">
        <f t="shared" si="0"/>
        <v>2</v>
      </c>
      <c r="J11" s="62">
        <f t="shared" si="0"/>
        <v>0</v>
      </c>
      <c r="K11" s="62">
        <f t="shared" si="0"/>
        <v>0</v>
      </c>
      <c r="L11" s="62">
        <f t="shared" si="0"/>
        <v>0</v>
      </c>
      <c r="M11" s="62">
        <f t="shared" si="0"/>
        <v>0</v>
      </c>
      <c r="N11" s="62">
        <f t="shared" si="0"/>
        <v>0</v>
      </c>
      <c r="O11" s="62">
        <f t="shared" si="0"/>
        <v>0</v>
      </c>
      <c r="P11" s="62">
        <f t="shared" si="0"/>
        <v>0</v>
      </c>
    </row>
    <row r="12" spans="2:16" ht="12.75" customHeight="1" x14ac:dyDescent="0.2">
      <c r="B12" s="12"/>
      <c r="F12" s="11"/>
      <c r="G12" s="11"/>
      <c r="H12" s="11"/>
      <c r="J12" s="9"/>
      <c r="K12" s="9"/>
    </row>
    <row r="13" spans="2:16" ht="12.75" customHeight="1" x14ac:dyDescent="0.2">
      <c r="B13" s="12"/>
      <c r="E13" s="45"/>
      <c r="H13" s="11"/>
      <c r="J13" s="9"/>
      <c r="K13" s="9"/>
    </row>
    <row r="14" spans="2:16" ht="12.75" customHeight="1" x14ac:dyDescent="0.2">
      <c r="B14" s="12"/>
      <c r="E14" s="42"/>
      <c r="F14" s="42" t="s">
        <v>9</v>
      </c>
      <c r="G14" s="12"/>
      <c r="H14" s="12"/>
      <c r="I14" s="12"/>
      <c r="J14" s="12"/>
      <c r="K14" s="12"/>
      <c r="L14" s="12" t="s">
        <v>226</v>
      </c>
      <c r="M14" s="12" t="s">
        <v>228</v>
      </c>
      <c r="N14" s="12"/>
      <c r="O14" s="12"/>
      <c r="P14" s="12" t="s">
        <v>232</v>
      </c>
    </row>
    <row r="15" spans="2:16" ht="12.75" customHeight="1" x14ac:dyDescent="0.2">
      <c r="B15" s="14">
        <v>2</v>
      </c>
      <c r="C15" s="11" t="s">
        <v>217</v>
      </c>
      <c r="D15" s="14">
        <v>298</v>
      </c>
      <c r="E15" s="56" t="s">
        <v>86</v>
      </c>
      <c r="F15" s="56" t="s">
        <v>216</v>
      </c>
      <c r="G15" s="27" t="s">
        <v>7</v>
      </c>
      <c r="H15" s="27" t="s">
        <v>8</v>
      </c>
      <c r="I15" s="27" t="s">
        <v>3</v>
      </c>
      <c r="J15" s="27" t="s">
        <v>224</v>
      </c>
      <c r="K15" s="27" t="s">
        <v>225</v>
      </c>
      <c r="L15" s="27" t="s">
        <v>227</v>
      </c>
      <c r="M15" s="27" t="s">
        <v>229</v>
      </c>
      <c r="N15" s="27" t="s">
        <v>230</v>
      </c>
      <c r="O15" s="27" t="s">
        <v>231</v>
      </c>
      <c r="P15" s="27" t="s">
        <v>233</v>
      </c>
    </row>
    <row r="16" spans="2:16" ht="12.75" customHeight="1" x14ac:dyDescent="0.2">
      <c r="B16" s="12"/>
      <c r="C16" s="45" t="s">
        <v>218</v>
      </c>
      <c r="D16" s="14">
        <v>1</v>
      </c>
      <c r="E16" s="19">
        <v>0</v>
      </c>
      <c r="F16" s="19">
        <v>0</v>
      </c>
      <c r="G16" s="19">
        <v>0</v>
      </c>
      <c r="H16" s="19">
        <v>0</v>
      </c>
      <c r="I16" s="19">
        <v>0</v>
      </c>
      <c r="J16" s="19">
        <v>1</v>
      </c>
      <c r="K16" s="19">
        <v>0</v>
      </c>
      <c r="L16" s="19">
        <v>0</v>
      </c>
      <c r="M16" s="19">
        <v>0</v>
      </c>
      <c r="N16" s="19">
        <v>0</v>
      </c>
      <c r="O16" s="19">
        <v>0</v>
      </c>
      <c r="P16" s="19">
        <v>0</v>
      </c>
    </row>
    <row r="17" spans="2:16" ht="12.75" customHeight="1" x14ac:dyDescent="0.2">
      <c r="B17" s="12"/>
      <c r="C17" s="45" t="s">
        <v>219</v>
      </c>
      <c r="D17" s="14">
        <v>2</v>
      </c>
      <c r="E17" s="19">
        <v>0</v>
      </c>
      <c r="F17" s="19">
        <v>2</v>
      </c>
      <c r="G17" s="19">
        <v>0</v>
      </c>
      <c r="H17" s="19">
        <v>0</v>
      </c>
      <c r="I17" s="19">
        <v>0</v>
      </c>
      <c r="J17" s="19">
        <v>0</v>
      </c>
      <c r="K17" s="19">
        <v>0</v>
      </c>
      <c r="L17" s="19">
        <v>0</v>
      </c>
      <c r="M17" s="19">
        <v>0</v>
      </c>
      <c r="N17" s="19">
        <v>0</v>
      </c>
      <c r="O17" s="19">
        <v>0</v>
      </c>
      <c r="P17" s="19">
        <v>0</v>
      </c>
    </row>
    <row r="18" spans="2:16" ht="12.75" customHeight="1" x14ac:dyDescent="0.2">
      <c r="B18" s="12"/>
      <c r="C18" s="45" t="s">
        <v>86</v>
      </c>
      <c r="D18" s="14">
        <v>2</v>
      </c>
      <c r="E18" s="19">
        <v>2</v>
      </c>
      <c r="F18" s="19">
        <v>0</v>
      </c>
      <c r="G18" s="19">
        <v>0</v>
      </c>
      <c r="H18" s="19">
        <v>0</v>
      </c>
      <c r="I18" s="19">
        <v>0</v>
      </c>
      <c r="J18" s="19">
        <v>0</v>
      </c>
      <c r="K18" s="19">
        <v>0</v>
      </c>
      <c r="L18" s="19">
        <v>0</v>
      </c>
      <c r="M18" s="19">
        <v>0</v>
      </c>
      <c r="N18" s="19">
        <v>0</v>
      </c>
      <c r="O18" s="19">
        <v>0</v>
      </c>
      <c r="P18" s="19">
        <v>0</v>
      </c>
    </row>
    <row r="19" spans="2:16" ht="12.75" customHeight="1" x14ac:dyDescent="0.2">
      <c r="B19" s="12"/>
      <c r="C19" s="45" t="s">
        <v>0</v>
      </c>
      <c r="D19" s="14">
        <v>2</v>
      </c>
      <c r="E19" s="19">
        <v>0</v>
      </c>
      <c r="F19" s="19">
        <v>4</v>
      </c>
      <c r="G19" s="19">
        <v>0</v>
      </c>
      <c r="H19" s="19">
        <v>0</v>
      </c>
      <c r="I19" s="19">
        <v>0</v>
      </c>
      <c r="J19" s="19">
        <v>0</v>
      </c>
      <c r="K19" s="19">
        <v>0</v>
      </c>
      <c r="L19" s="19">
        <v>0</v>
      </c>
      <c r="M19" s="19">
        <v>0</v>
      </c>
      <c r="N19" s="19">
        <v>0</v>
      </c>
      <c r="O19" s="19">
        <v>0</v>
      </c>
      <c r="P19" s="19">
        <v>0</v>
      </c>
    </row>
    <row r="20" spans="2:16" ht="12.75" customHeight="1" x14ac:dyDescent="0.2">
      <c r="B20" s="12"/>
      <c r="C20" s="45" t="s">
        <v>8</v>
      </c>
      <c r="D20" s="14">
        <v>1</v>
      </c>
      <c r="E20" s="19">
        <v>0</v>
      </c>
      <c r="F20" s="19">
        <v>0</v>
      </c>
      <c r="G20" s="19">
        <v>0</v>
      </c>
      <c r="H20" s="19">
        <v>1</v>
      </c>
      <c r="I20" s="19">
        <v>0</v>
      </c>
      <c r="J20" s="19">
        <v>0</v>
      </c>
      <c r="K20" s="19">
        <v>0</v>
      </c>
      <c r="L20" s="19">
        <v>0</v>
      </c>
      <c r="M20" s="19">
        <v>0</v>
      </c>
      <c r="N20" s="19">
        <v>0</v>
      </c>
      <c r="O20" s="19">
        <v>0</v>
      </c>
      <c r="P20" s="19">
        <v>0</v>
      </c>
    </row>
    <row r="21" spans="2:16" ht="12.75" customHeight="1" x14ac:dyDescent="0.2">
      <c r="B21" s="12"/>
      <c r="C21" s="9"/>
      <c r="E21" s="61"/>
      <c r="F21" s="62">
        <f t="shared" ref="F21:P21" si="1">SUM(F16:F20)</f>
        <v>6</v>
      </c>
      <c r="G21" s="62">
        <f t="shared" si="1"/>
        <v>0</v>
      </c>
      <c r="H21" s="62">
        <f t="shared" si="1"/>
        <v>1</v>
      </c>
      <c r="I21" s="62">
        <f t="shared" si="1"/>
        <v>0</v>
      </c>
      <c r="J21" s="62">
        <f t="shared" si="1"/>
        <v>1</v>
      </c>
      <c r="K21" s="62">
        <f t="shared" si="1"/>
        <v>0</v>
      </c>
      <c r="L21" s="62">
        <f t="shared" si="1"/>
        <v>0</v>
      </c>
      <c r="M21" s="62">
        <f t="shared" si="1"/>
        <v>0</v>
      </c>
      <c r="N21" s="62">
        <f t="shared" si="1"/>
        <v>0</v>
      </c>
      <c r="O21" s="62">
        <f t="shared" si="1"/>
        <v>0</v>
      </c>
      <c r="P21" s="62">
        <f t="shared" si="1"/>
        <v>0</v>
      </c>
    </row>
    <row r="22" spans="2:16" ht="12.75" customHeight="1" x14ac:dyDescent="0.2">
      <c r="B22" s="12"/>
      <c r="C22" s="9"/>
      <c r="F22" s="12"/>
      <c r="G22" s="12"/>
      <c r="H22" s="12"/>
      <c r="I22" s="12"/>
      <c r="L22" s="11"/>
      <c r="M22" s="11"/>
      <c r="N22" s="11"/>
      <c r="O22" s="11"/>
      <c r="P22" s="11"/>
    </row>
    <row r="23" spans="2:16" ht="12.75" customHeight="1" x14ac:dyDescent="0.2">
      <c r="B23" s="12"/>
      <c r="C23" s="9"/>
      <c r="F23" s="12"/>
      <c r="G23" s="12"/>
      <c r="H23" s="12"/>
      <c r="I23" s="12"/>
      <c r="L23" s="11"/>
      <c r="M23" s="11"/>
      <c r="N23" s="11"/>
      <c r="O23" s="11"/>
      <c r="P23" s="11"/>
    </row>
    <row r="24" spans="2:16" ht="12.75" customHeight="1" x14ac:dyDescent="0.2">
      <c r="B24" s="12"/>
      <c r="E24" s="42"/>
      <c r="F24" s="42" t="s">
        <v>9</v>
      </c>
      <c r="G24" s="12"/>
      <c r="H24" s="12"/>
      <c r="I24" s="12"/>
      <c r="J24" s="12"/>
      <c r="K24" s="12"/>
      <c r="L24" s="12" t="s">
        <v>226</v>
      </c>
      <c r="M24" s="12" t="s">
        <v>228</v>
      </c>
      <c r="N24" s="12"/>
      <c r="O24" s="12"/>
      <c r="P24" s="12" t="s">
        <v>232</v>
      </c>
    </row>
    <row r="25" spans="2:16" ht="12.75" customHeight="1" x14ac:dyDescent="0.2">
      <c r="B25" s="14">
        <v>3</v>
      </c>
      <c r="C25" s="11" t="s">
        <v>234</v>
      </c>
      <c r="D25" s="14">
        <v>243</v>
      </c>
      <c r="E25" s="56" t="s">
        <v>86</v>
      </c>
      <c r="F25" s="56" t="s">
        <v>216</v>
      </c>
      <c r="G25" s="27" t="s">
        <v>7</v>
      </c>
      <c r="H25" s="27" t="s">
        <v>8</v>
      </c>
      <c r="I25" s="27" t="s">
        <v>3</v>
      </c>
      <c r="J25" s="27" t="s">
        <v>224</v>
      </c>
      <c r="K25" s="27" t="s">
        <v>225</v>
      </c>
      <c r="L25" s="27" t="s">
        <v>227</v>
      </c>
      <c r="M25" s="27" t="s">
        <v>229</v>
      </c>
      <c r="N25" s="27" t="s">
        <v>230</v>
      </c>
      <c r="O25" s="27" t="s">
        <v>231</v>
      </c>
      <c r="P25" s="27" t="s">
        <v>233</v>
      </c>
    </row>
    <row r="26" spans="2:16" ht="12.75" customHeight="1" x14ac:dyDescent="0.2">
      <c r="B26" s="12"/>
      <c r="C26" s="45" t="s">
        <v>218</v>
      </c>
      <c r="D26" s="14">
        <v>1</v>
      </c>
      <c r="E26" s="19">
        <v>0</v>
      </c>
      <c r="F26" s="19">
        <v>0</v>
      </c>
      <c r="G26" s="19">
        <v>0</v>
      </c>
      <c r="H26" s="19">
        <v>0</v>
      </c>
      <c r="I26" s="19">
        <v>0</v>
      </c>
      <c r="J26" s="19">
        <v>1</v>
      </c>
      <c r="K26" s="19">
        <v>0</v>
      </c>
      <c r="L26" s="19">
        <v>0</v>
      </c>
      <c r="M26" s="19">
        <v>0</v>
      </c>
      <c r="N26" s="19">
        <v>0</v>
      </c>
      <c r="O26" s="19">
        <v>0</v>
      </c>
      <c r="P26" s="19">
        <v>0</v>
      </c>
    </row>
    <row r="27" spans="2:16" ht="12.75" customHeight="1" x14ac:dyDescent="0.2">
      <c r="B27" s="12"/>
      <c r="C27" s="45" t="s">
        <v>219</v>
      </c>
      <c r="D27" s="14">
        <v>2</v>
      </c>
      <c r="E27" s="19">
        <v>0</v>
      </c>
      <c r="F27" s="19">
        <v>2</v>
      </c>
      <c r="G27" s="19">
        <v>0</v>
      </c>
      <c r="H27" s="19">
        <v>0</v>
      </c>
      <c r="I27" s="19">
        <v>0</v>
      </c>
      <c r="J27" s="19">
        <v>0</v>
      </c>
      <c r="K27" s="19">
        <v>0</v>
      </c>
      <c r="L27" s="19">
        <v>0</v>
      </c>
      <c r="M27" s="19">
        <v>0</v>
      </c>
      <c r="N27" s="19">
        <v>0</v>
      </c>
      <c r="O27" s="19">
        <v>0</v>
      </c>
      <c r="P27" s="19">
        <v>0</v>
      </c>
    </row>
    <row r="28" spans="2:16" ht="12.75" customHeight="1" x14ac:dyDescent="0.2">
      <c r="B28" s="12"/>
      <c r="C28" s="45" t="s">
        <v>235</v>
      </c>
      <c r="D28" s="14">
        <v>1</v>
      </c>
      <c r="E28" s="19">
        <v>1</v>
      </c>
      <c r="F28" s="19">
        <v>1</v>
      </c>
      <c r="G28" s="19">
        <v>0</v>
      </c>
      <c r="H28" s="19">
        <v>0</v>
      </c>
      <c r="I28" s="19">
        <v>0</v>
      </c>
      <c r="J28" s="19">
        <v>0</v>
      </c>
      <c r="K28" s="19">
        <v>0</v>
      </c>
      <c r="L28" s="19">
        <v>0</v>
      </c>
      <c r="M28" s="19">
        <v>0</v>
      </c>
      <c r="N28" s="19">
        <v>0</v>
      </c>
      <c r="O28" s="19">
        <v>0</v>
      </c>
      <c r="P28" s="19">
        <v>0</v>
      </c>
    </row>
    <row r="29" spans="2:16" ht="12.75" customHeight="1" x14ac:dyDescent="0.2">
      <c r="B29" s="12"/>
      <c r="C29" s="45" t="s">
        <v>6</v>
      </c>
      <c r="D29" s="14">
        <v>1</v>
      </c>
      <c r="E29" s="19">
        <v>0</v>
      </c>
      <c r="F29" s="19">
        <v>4</v>
      </c>
      <c r="G29" s="19">
        <v>0</v>
      </c>
      <c r="H29" s="19">
        <v>2</v>
      </c>
      <c r="I29" s="19">
        <v>0</v>
      </c>
      <c r="J29" s="19">
        <v>0</v>
      </c>
      <c r="K29" s="19">
        <v>0</v>
      </c>
      <c r="L29" s="19">
        <v>0</v>
      </c>
      <c r="M29" s="19">
        <v>0</v>
      </c>
      <c r="N29" s="19">
        <v>0</v>
      </c>
      <c r="O29" s="19">
        <v>0</v>
      </c>
      <c r="P29" s="19">
        <v>0</v>
      </c>
    </row>
    <row r="30" spans="2:16" ht="12.75" customHeight="1" x14ac:dyDescent="0.2">
      <c r="B30" s="12"/>
      <c r="C30" s="45" t="s">
        <v>8</v>
      </c>
      <c r="D30" s="14">
        <v>2</v>
      </c>
      <c r="E30" s="19">
        <v>0</v>
      </c>
      <c r="F30" s="19">
        <v>0</v>
      </c>
      <c r="G30" s="19">
        <v>0</v>
      </c>
      <c r="H30" s="19">
        <v>2</v>
      </c>
      <c r="I30" s="19">
        <v>0</v>
      </c>
      <c r="J30" s="19">
        <v>0</v>
      </c>
      <c r="K30" s="19">
        <v>0</v>
      </c>
      <c r="L30" s="19">
        <v>0</v>
      </c>
      <c r="M30" s="19">
        <v>0</v>
      </c>
      <c r="N30" s="19">
        <v>0</v>
      </c>
      <c r="O30" s="19">
        <v>0</v>
      </c>
      <c r="P30" s="19">
        <v>0</v>
      </c>
    </row>
    <row r="31" spans="2:16" ht="12.75" customHeight="1" x14ac:dyDescent="0.2">
      <c r="B31" s="12"/>
      <c r="C31" s="9"/>
      <c r="E31" s="61"/>
      <c r="F31" s="62">
        <f t="shared" ref="F31" si="2">SUM(F26:F30)</f>
        <v>7</v>
      </c>
      <c r="G31" s="62">
        <f t="shared" ref="G31" si="3">SUM(G26:G30)</f>
        <v>0</v>
      </c>
      <c r="H31" s="62">
        <f t="shared" ref="H31" si="4">SUM(H26:H30)</f>
        <v>4</v>
      </c>
      <c r="I31" s="62">
        <f t="shared" ref="I31" si="5">SUM(I26:I30)</f>
        <v>0</v>
      </c>
      <c r="J31" s="62">
        <f t="shared" ref="J31" si="6">SUM(J26:J30)</f>
        <v>1</v>
      </c>
      <c r="K31" s="62">
        <f t="shared" ref="K31" si="7">SUM(K26:K30)</f>
        <v>0</v>
      </c>
      <c r="L31" s="62">
        <f t="shared" ref="L31" si="8">SUM(L26:L30)</f>
        <v>0</v>
      </c>
      <c r="M31" s="62">
        <f t="shared" ref="M31" si="9">SUM(M26:M30)</f>
        <v>0</v>
      </c>
      <c r="N31" s="62">
        <f t="shared" ref="N31" si="10">SUM(N26:N30)</f>
        <v>0</v>
      </c>
      <c r="O31" s="62">
        <f t="shared" ref="O31" si="11">SUM(O26:O30)</f>
        <v>0</v>
      </c>
      <c r="P31" s="62">
        <f t="shared" ref="P31" si="12">SUM(P26:P30)</f>
        <v>0</v>
      </c>
    </row>
    <row r="32" spans="2:16" ht="12.75" customHeight="1" x14ac:dyDescent="0.2">
      <c r="B32" s="12"/>
      <c r="C32" s="9"/>
      <c r="F32" s="12"/>
      <c r="G32" s="12"/>
      <c r="H32" s="12"/>
      <c r="I32" s="12"/>
      <c r="L32" s="11"/>
      <c r="M32" s="11"/>
      <c r="N32" s="11"/>
      <c r="O32" s="11"/>
      <c r="P32" s="11"/>
    </row>
    <row r="33" spans="2:16" ht="12.75" customHeight="1" x14ac:dyDescent="0.2">
      <c r="B33" s="12"/>
      <c r="C33" s="9"/>
      <c r="F33" s="12"/>
      <c r="G33" s="12"/>
      <c r="H33" s="12"/>
      <c r="I33" s="12"/>
      <c r="L33" s="11"/>
      <c r="M33" s="11"/>
      <c r="N33" s="11"/>
      <c r="O33" s="11"/>
      <c r="P33" s="11"/>
    </row>
    <row r="34" spans="2:16" ht="12.75" customHeight="1" x14ac:dyDescent="0.2">
      <c r="B34" s="12"/>
      <c r="E34" s="42"/>
      <c r="F34" s="42" t="s">
        <v>9</v>
      </c>
      <c r="G34" s="12"/>
      <c r="H34" s="12"/>
      <c r="I34" s="12"/>
      <c r="J34" s="12"/>
      <c r="K34" s="12"/>
      <c r="L34" s="12" t="s">
        <v>226</v>
      </c>
      <c r="M34" s="12" t="s">
        <v>228</v>
      </c>
      <c r="N34" s="12"/>
      <c r="O34" s="12"/>
      <c r="P34" s="12" t="s">
        <v>232</v>
      </c>
    </row>
    <row r="35" spans="2:16" ht="12.75" customHeight="1" x14ac:dyDescent="0.2">
      <c r="B35" s="14">
        <v>4</v>
      </c>
      <c r="C35" s="11" t="s">
        <v>236</v>
      </c>
      <c r="D35" s="14">
        <v>205</v>
      </c>
      <c r="E35" s="56" t="s">
        <v>86</v>
      </c>
      <c r="F35" s="56" t="s">
        <v>216</v>
      </c>
      <c r="G35" s="27" t="s">
        <v>7</v>
      </c>
      <c r="H35" s="27" t="s">
        <v>8</v>
      </c>
      <c r="I35" s="27" t="s">
        <v>3</v>
      </c>
      <c r="J35" s="27" t="s">
        <v>224</v>
      </c>
      <c r="K35" s="27" t="s">
        <v>225</v>
      </c>
      <c r="L35" s="27" t="s">
        <v>227</v>
      </c>
      <c r="M35" s="27" t="s">
        <v>229</v>
      </c>
      <c r="N35" s="27" t="s">
        <v>230</v>
      </c>
      <c r="O35" s="27" t="s">
        <v>231</v>
      </c>
      <c r="P35" s="27" t="s">
        <v>233</v>
      </c>
    </row>
    <row r="36" spans="2:16" ht="12.75" customHeight="1" x14ac:dyDescent="0.2">
      <c r="B36" s="12"/>
      <c r="C36" s="45" t="s">
        <v>0</v>
      </c>
      <c r="D36" s="14">
        <v>1</v>
      </c>
      <c r="E36" s="19">
        <v>0</v>
      </c>
      <c r="F36" s="19">
        <v>2</v>
      </c>
      <c r="G36" s="19">
        <v>0</v>
      </c>
      <c r="H36" s="19">
        <v>0</v>
      </c>
      <c r="I36" s="19">
        <v>0</v>
      </c>
      <c r="J36" s="19">
        <v>0</v>
      </c>
      <c r="K36" s="19">
        <v>0</v>
      </c>
      <c r="L36" s="19">
        <v>0</v>
      </c>
      <c r="M36" s="19">
        <v>0</v>
      </c>
      <c r="N36" s="19">
        <v>0</v>
      </c>
      <c r="O36" s="19">
        <v>0</v>
      </c>
      <c r="P36" s="19">
        <v>0</v>
      </c>
    </row>
    <row r="37" spans="2:16" ht="12.75" customHeight="1" x14ac:dyDescent="0.2">
      <c r="B37" s="12"/>
      <c r="C37" s="45" t="s">
        <v>238</v>
      </c>
      <c r="D37" s="14">
        <v>1</v>
      </c>
      <c r="E37" s="19">
        <v>1</v>
      </c>
      <c r="F37" s="19">
        <v>0</v>
      </c>
      <c r="G37" s="19">
        <v>0</v>
      </c>
      <c r="H37" s="19">
        <v>0</v>
      </c>
      <c r="I37" s="19">
        <v>0</v>
      </c>
      <c r="J37" s="19">
        <v>0</v>
      </c>
      <c r="K37" s="19">
        <v>0</v>
      </c>
      <c r="L37" s="19">
        <v>0</v>
      </c>
      <c r="M37" s="19">
        <v>0</v>
      </c>
      <c r="N37" s="19">
        <v>0</v>
      </c>
      <c r="O37" s="19">
        <v>2</v>
      </c>
      <c r="P37" s="19">
        <v>0</v>
      </c>
    </row>
    <row r="38" spans="2:16" ht="12.75" customHeight="1" x14ac:dyDescent="0.2">
      <c r="B38" s="12"/>
      <c r="C38" s="45" t="s">
        <v>235</v>
      </c>
      <c r="D38" s="14">
        <v>1</v>
      </c>
      <c r="E38" s="19">
        <v>1</v>
      </c>
      <c r="F38" s="19">
        <v>1</v>
      </c>
      <c r="G38" s="19">
        <v>0</v>
      </c>
      <c r="H38" s="19">
        <v>0</v>
      </c>
      <c r="I38" s="19">
        <v>0</v>
      </c>
      <c r="J38" s="19">
        <v>0</v>
      </c>
      <c r="K38" s="19">
        <v>0</v>
      </c>
      <c r="L38" s="19">
        <v>0</v>
      </c>
      <c r="M38" s="19">
        <v>0</v>
      </c>
      <c r="N38" s="19">
        <v>0</v>
      </c>
      <c r="O38" s="19">
        <v>0</v>
      </c>
      <c r="P38" s="19">
        <v>0</v>
      </c>
    </row>
    <row r="39" spans="2:16" ht="12.75" customHeight="1" x14ac:dyDescent="0.2">
      <c r="B39" s="12"/>
      <c r="C39" s="9"/>
      <c r="E39" s="61"/>
      <c r="F39" s="62">
        <f t="shared" ref="F39:P39" si="13">SUM(F36:F38)</f>
        <v>3</v>
      </c>
      <c r="G39" s="62">
        <f t="shared" si="13"/>
        <v>0</v>
      </c>
      <c r="H39" s="62">
        <f t="shared" si="13"/>
        <v>0</v>
      </c>
      <c r="I39" s="62">
        <f t="shared" si="13"/>
        <v>0</v>
      </c>
      <c r="J39" s="62">
        <f t="shared" si="13"/>
        <v>0</v>
      </c>
      <c r="K39" s="62">
        <f t="shared" si="13"/>
        <v>0</v>
      </c>
      <c r="L39" s="62">
        <f t="shared" si="13"/>
        <v>0</v>
      </c>
      <c r="M39" s="62">
        <f t="shared" si="13"/>
        <v>0</v>
      </c>
      <c r="N39" s="62">
        <f t="shared" si="13"/>
        <v>0</v>
      </c>
      <c r="O39" s="62">
        <f t="shared" si="13"/>
        <v>2</v>
      </c>
      <c r="P39" s="62">
        <f t="shared" si="13"/>
        <v>0</v>
      </c>
    </row>
    <row r="40" spans="2:16" ht="12.75" customHeight="1" x14ac:dyDescent="0.2">
      <c r="B40" s="12"/>
      <c r="C40" s="9"/>
      <c r="F40" s="12"/>
      <c r="G40" s="12"/>
      <c r="H40" s="12"/>
      <c r="I40" s="12"/>
      <c r="L40" s="11"/>
      <c r="M40" s="11"/>
      <c r="N40" s="11"/>
      <c r="O40" s="11"/>
      <c r="P40" s="11"/>
    </row>
    <row r="41" spans="2:16" ht="12.75" customHeight="1" x14ac:dyDescent="0.2">
      <c r="B41" s="12"/>
      <c r="C41" s="9"/>
      <c r="F41" s="12"/>
      <c r="G41" s="12"/>
      <c r="H41" s="12"/>
      <c r="I41" s="12"/>
      <c r="L41" s="11"/>
      <c r="M41" s="11"/>
      <c r="N41" s="11"/>
      <c r="O41" s="11"/>
      <c r="P41" s="11"/>
    </row>
    <row r="42" spans="2:16" ht="12.75" customHeight="1" x14ac:dyDescent="0.2">
      <c r="B42" s="12"/>
      <c r="E42" s="42"/>
      <c r="F42" s="42" t="s">
        <v>9</v>
      </c>
      <c r="G42" s="12"/>
      <c r="H42" s="12"/>
      <c r="I42" s="12"/>
      <c r="J42" s="12"/>
      <c r="K42" s="12"/>
      <c r="L42" s="12" t="s">
        <v>226</v>
      </c>
      <c r="M42" s="12" t="s">
        <v>228</v>
      </c>
      <c r="N42" s="12"/>
      <c r="O42" s="12"/>
      <c r="P42" s="12" t="s">
        <v>232</v>
      </c>
    </row>
    <row r="43" spans="2:16" ht="12.75" customHeight="1" x14ac:dyDescent="0.2">
      <c r="B43" s="14">
        <v>5</v>
      </c>
      <c r="C43" s="11" t="s">
        <v>243</v>
      </c>
      <c r="D43" s="14">
        <v>142</v>
      </c>
      <c r="E43" s="56" t="s">
        <v>86</v>
      </c>
      <c r="F43" s="56" t="s">
        <v>216</v>
      </c>
      <c r="G43" s="27" t="s">
        <v>7</v>
      </c>
      <c r="H43" s="27" t="s">
        <v>8</v>
      </c>
      <c r="I43" s="27" t="s">
        <v>3</v>
      </c>
      <c r="J43" s="27" t="s">
        <v>224</v>
      </c>
      <c r="K43" s="27" t="s">
        <v>225</v>
      </c>
      <c r="L43" s="27" t="s">
        <v>227</v>
      </c>
      <c r="M43" s="27" t="s">
        <v>229</v>
      </c>
      <c r="N43" s="27" t="s">
        <v>230</v>
      </c>
      <c r="O43" s="27" t="s">
        <v>231</v>
      </c>
      <c r="P43" s="27" t="s">
        <v>233</v>
      </c>
    </row>
    <row r="44" spans="2:16" ht="12.75" customHeight="1" x14ac:dyDescent="0.2">
      <c r="B44" s="12"/>
      <c r="C44" s="45" t="s">
        <v>238</v>
      </c>
      <c r="D44" s="14">
        <v>1</v>
      </c>
      <c r="E44" s="19">
        <v>1</v>
      </c>
      <c r="F44" s="19">
        <v>0</v>
      </c>
      <c r="G44" s="19">
        <v>0</v>
      </c>
      <c r="H44" s="19">
        <v>0</v>
      </c>
      <c r="I44" s="19">
        <v>0</v>
      </c>
      <c r="J44" s="19">
        <v>0</v>
      </c>
      <c r="K44" s="19">
        <v>0</v>
      </c>
      <c r="L44" s="19">
        <v>0</v>
      </c>
      <c r="M44" s="19">
        <v>0</v>
      </c>
      <c r="N44" s="19">
        <v>0</v>
      </c>
      <c r="O44" s="19">
        <v>2</v>
      </c>
      <c r="P44" s="19">
        <v>0</v>
      </c>
    </row>
    <row r="45" spans="2:16" ht="12.75" customHeight="1" x14ac:dyDescent="0.2">
      <c r="B45" s="12"/>
      <c r="C45" s="45" t="s">
        <v>219</v>
      </c>
      <c r="D45" s="14">
        <v>1</v>
      </c>
      <c r="E45" s="19">
        <v>0</v>
      </c>
      <c r="F45" s="19">
        <v>1</v>
      </c>
      <c r="G45" s="19">
        <v>0</v>
      </c>
      <c r="H45" s="19">
        <v>0</v>
      </c>
      <c r="I45" s="19">
        <v>0</v>
      </c>
      <c r="J45" s="19">
        <v>0</v>
      </c>
      <c r="K45" s="19">
        <v>0</v>
      </c>
      <c r="L45" s="19">
        <v>0</v>
      </c>
      <c r="M45" s="19">
        <v>0</v>
      </c>
      <c r="N45" s="19">
        <v>0</v>
      </c>
      <c r="O45" s="19">
        <v>0</v>
      </c>
      <c r="P45" s="19">
        <v>0</v>
      </c>
    </row>
    <row r="46" spans="2:16" ht="12.75" customHeight="1" x14ac:dyDescent="0.2">
      <c r="B46" s="12"/>
      <c r="C46" s="45" t="s">
        <v>1</v>
      </c>
      <c r="D46" s="14">
        <v>1</v>
      </c>
      <c r="E46" s="19">
        <v>0</v>
      </c>
      <c r="F46" s="19">
        <v>1</v>
      </c>
      <c r="G46" s="19">
        <v>0</v>
      </c>
      <c r="H46" s="19">
        <v>0</v>
      </c>
      <c r="I46" s="19">
        <v>0</v>
      </c>
      <c r="J46" s="19">
        <v>0</v>
      </c>
      <c r="K46" s="19">
        <v>0</v>
      </c>
      <c r="L46" s="19">
        <v>0</v>
      </c>
      <c r="M46" s="19">
        <v>0</v>
      </c>
      <c r="N46" s="19">
        <v>0</v>
      </c>
      <c r="O46" s="19">
        <v>0</v>
      </c>
      <c r="P46" s="19">
        <v>0</v>
      </c>
    </row>
    <row r="47" spans="2:16" ht="12.75" customHeight="1" x14ac:dyDescent="0.2">
      <c r="B47" s="12"/>
      <c r="C47" s="9"/>
      <c r="E47" s="61"/>
      <c r="F47" s="62">
        <f t="shared" ref="F47:P47" si="14">SUM(F44:F46)</f>
        <v>2</v>
      </c>
      <c r="G47" s="62">
        <f t="shared" si="14"/>
        <v>0</v>
      </c>
      <c r="H47" s="62">
        <f t="shared" si="14"/>
        <v>0</v>
      </c>
      <c r="I47" s="62">
        <f t="shared" si="14"/>
        <v>0</v>
      </c>
      <c r="J47" s="62">
        <f t="shared" si="14"/>
        <v>0</v>
      </c>
      <c r="K47" s="62">
        <f t="shared" si="14"/>
        <v>0</v>
      </c>
      <c r="L47" s="62">
        <f t="shared" si="14"/>
        <v>0</v>
      </c>
      <c r="M47" s="62">
        <f t="shared" si="14"/>
        <v>0</v>
      </c>
      <c r="N47" s="62">
        <f t="shared" si="14"/>
        <v>0</v>
      </c>
      <c r="O47" s="62">
        <f t="shared" si="14"/>
        <v>2</v>
      </c>
      <c r="P47" s="62">
        <f t="shared" si="14"/>
        <v>0</v>
      </c>
    </row>
    <row r="48" spans="2:16" ht="12.75" customHeight="1" x14ac:dyDescent="0.2">
      <c r="B48" s="12"/>
      <c r="C48" s="9"/>
      <c r="F48" s="12"/>
      <c r="G48" s="12"/>
      <c r="H48" s="12"/>
      <c r="I48" s="12"/>
      <c r="L48" s="11"/>
      <c r="M48" s="11"/>
      <c r="N48" s="11"/>
      <c r="O48" s="11"/>
      <c r="P48" s="11"/>
    </row>
    <row r="49" spans="2:16" ht="12.75" customHeight="1" x14ac:dyDescent="0.2">
      <c r="B49" s="12"/>
      <c r="C49" s="9"/>
      <c r="F49" s="12"/>
      <c r="G49" s="12"/>
      <c r="H49" s="12"/>
      <c r="I49" s="12"/>
      <c r="L49" s="11"/>
      <c r="M49" s="11"/>
      <c r="N49" s="11"/>
      <c r="O49" s="11"/>
      <c r="P49" s="11"/>
    </row>
    <row r="50" spans="2:16" ht="12.75" customHeight="1" x14ac:dyDescent="0.2">
      <c r="B50" s="12"/>
      <c r="E50" s="42"/>
      <c r="F50" s="42" t="s">
        <v>9</v>
      </c>
      <c r="G50" s="12"/>
      <c r="H50" s="12"/>
      <c r="I50" s="12"/>
      <c r="J50" s="12"/>
      <c r="K50" s="12"/>
      <c r="L50" s="12" t="s">
        <v>226</v>
      </c>
      <c r="M50" s="12" t="s">
        <v>228</v>
      </c>
      <c r="N50" s="12"/>
      <c r="O50" s="12"/>
      <c r="P50" s="12" t="s">
        <v>232</v>
      </c>
    </row>
    <row r="51" spans="2:16" ht="12.75" customHeight="1" x14ac:dyDescent="0.2">
      <c r="B51" s="14">
        <v>6</v>
      </c>
      <c r="C51" s="11" t="s">
        <v>11</v>
      </c>
      <c r="D51" s="14">
        <v>92</v>
      </c>
      <c r="E51" s="56" t="s">
        <v>86</v>
      </c>
      <c r="F51" s="56" t="s">
        <v>216</v>
      </c>
      <c r="G51" s="27" t="s">
        <v>7</v>
      </c>
      <c r="H51" s="27" t="s">
        <v>8</v>
      </c>
      <c r="I51" s="27" t="s">
        <v>3</v>
      </c>
      <c r="J51" s="27" t="s">
        <v>224</v>
      </c>
      <c r="K51" s="27" t="s">
        <v>225</v>
      </c>
      <c r="L51" s="27" t="s">
        <v>227</v>
      </c>
      <c r="M51" s="27" t="s">
        <v>229</v>
      </c>
      <c r="N51" s="27" t="s">
        <v>230</v>
      </c>
      <c r="O51" s="27" t="s">
        <v>231</v>
      </c>
      <c r="P51" s="27" t="s">
        <v>233</v>
      </c>
    </row>
    <row r="52" spans="2:16" ht="12.75" customHeight="1" x14ac:dyDescent="0.2">
      <c r="B52" s="12"/>
      <c r="C52" s="45" t="s">
        <v>0</v>
      </c>
      <c r="D52" s="14">
        <v>1</v>
      </c>
      <c r="E52" s="19">
        <v>0</v>
      </c>
      <c r="F52" s="19">
        <v>2</v>
      </c>
      <c r="G52" s="19">
        <v>0</v>
      </c>
      <c r="H52" s="19">
        <v>0</v>
      </c>
      <c r="I52" s="19">
        <v>0</v>
      </c>
      <c r="J52" s="19">
        <v>0</v>
      </c>
      <c r="K52" s="19">
        <v>0</v>
      </c>
      <c r="L52" s="19">
        <v>0</v>
      </c>
      <c r="M52" s="19">
        <v>0</v>
      </c>
      <c r="N52" s="19">
        <v>0</v>
      </c>
      <c r="O52" s="19">
        <v>0</v>
      </c>
      <c r="P52" s="19">
        <v>0</v>
      </c>
    </row>
    <row r="53" spans="2:16" ht="12.75" customHeight="1" x14ac:dyDescent="0.2">
      <c r="B53" s="12"/>
      <c r="C53" s="45" t="s">
        <v>239</v>
      </c>
      <c r="D53" s="14">
        <v>1</v>
      </c>
      <c r="E53" s="19">
        <v>0</v>
      </c>
      <c r="F53" s="19">
        <v>0</v>
      </c>
      <c r="G53" s="19">
        <v>0</v>
      </c>
      <c r="H53" s="19">
        <v>0</v>
      </c>
      <c r="I53" s="19">
        <v>0</v>
      </c>
      <c r="J53" s="19">
        <v>0</v>
      </c>
      <c r="K53" s="19">
        <v>0</v>
      </c>
      <c r="L53" s="19">
        <v>1</v>
      </c>
      <c r="M53" s="19">
        <v>0</v>
      </c>
      <c r="N53" s="19">
        <v>0</v>
      </c>
      <c r="O53" s="19">
        <v>0</v>
      </c>
      <c r="P53" s="19">
        <v>0</v>
      </c>
    </row>
    <row r="54" spans="2:16" ht="12.75" customHeight="1" x14ac:dyDescent="0.2">
      <c r="B54" s="12"/>
      <c r="C54" s="45" t="s">
        <v>8</v>
      </c>
      <c r="D54" s="14">
        <v>1</v>
      </c>
      <c r="E54" s="19">
        <v>0</v>
      </c>
      <c r="F54" s="19">
        <v>0</v>
      </c>
      <c r="G54" s="19">
        <v>0</v>
      </c>
      <c r="H54" s="19">
        <v>1</v>
      </c>
      <c r="I54" s="19">
        <v>0</v>
      </c>
      <c r="J54" s="19">
        <v>0</v>
      </c>
      <c r="K54" s="19">
        <v>0</v>
      </c>
      <c r="L54" s="19">
        <v>0</v>
      </c>
      <c r="M54" s="19">
        <v>0</v>
      </c>
      <c r="N54" s="19">
        <v>0</v>
      </c>
      <c r="O54" s="19">
        <v>0</v>
      </c>
      <c r="P54" s="19">
        <v>0</v>
      </c>
    </row>
    <row r="55" spans="2:16" ht="12.75" customHeight="1" x14ac:dyDescent="0.2">
      <c r="B55" s="12"/>
      <c r="C55" s="9"/>
      <c r="E55" s="61"/>
      <c r="F55" s="62">
        <f t="shared" ref="F55:P55" si="15">SUM(F52:F54)</f>
        <v>2</v>
      </c>
      <c r="G55" s="62">
        <f t="shared" si="15"/>
        <v>0</v>
      </c>
      <c r="H55" s="62">
        <f t="shared" si="15"/>
        <v>1</v>
      </c>
      <c r="I55" s="62">
        <f t="shared" si="15"/>
        <v>0</v>
      </c>
      <c r="J55" s="62">
        <f t="shared" si="15"/>
        <v>0</v>
      </c>
      <c r="K55" s="62">
        <f t="shared" si="15"/>
        <v>0</v>
      </c>
      <c r="L55" s="62">
        <f t="shared" si="15"/>
        <v>1</v>
      </c>
      <c r="M55" s="62">
        <f t="shared" si="15"/>
        <v>0</v>
      </c>
      <c r="N55" s="62">
        <f t="shared" si="15"/>
        <v>0</v>
      </c>
      <c r="O55" s="62">
        <f t="shared" si="15"/>
        <v>0</v>
      </c>
      <c r="P55" s="62">
        <f t="shared" si="15"/>
        <v>0</v>
      </c>
    </row>
    <row r="56" spans="2:16" ht="12.75" customHeight="1" x14ac:dyDescent="0.2">
      <c r="B56" s="12"/>
      <c r="C56" s="9"/>
      <c r="F56" s="12"/>
      <c r="G56" s="12"/>
      <c r="H56" s="12"/>
      <c r="I56" s="12"/>
      <c r="L56" s="11"/>
      <c r="M56" s="11"/>
      <c r="N56" s="11"/>
      <c r="O56" s="11"/>
      <c r="P56" s="11"/>
    </row>
    <row r="57" spans="2:16" ht="12.75" customHeight="1" x14ac:dyDescent="0.2">
      <c r="B57" s="12"/>
      <c r="C57" s="9"/>
      <c r="F57" s="12"/>
      <c r="G57" s="12"/>
      <c r="H57" s="12"/>
      <c r="I57" s="12"/>
      <c r="L57" s="11"/>
      <c r="M57" s="11"/>
      <c r="N57" s="11"/>
      <c r="O57" s="11"/>
      <c r="P57" s="11"/>
    </row>
    <row r="58" spans="2:16" ht="12.75" customHeight="1" x14ac:dyDescent="0.2">
      <c r="B58" s="12"/>
      <c r="E58" s="42"/>
      <c r="F58" s="42" t="s">
        <v>9</v>
      </c>
      <c r="G58" s="12"/>
      <c r="H58" s="12"/>
      <c r="I58" s="12"/>
      <c r="J58" s="12"/>
      <c r="K58" s="12"/>
      <c r="L58" s="12" t="s">
        <v>226</v>
      </c>
      <c r="M58" s="12" t="s">
        <v>228</v>
      </c>
      <c r="N58" s="12"/>
      <c r="O58" s="12"/>
      <c r="P58" s="12" t="s">
        <v>232</v>
      </c>
    </row>
    <row r="59" spans="2:16" ht="12.75" customHeight="1" x14ac:dyDescent="0.2">
      <c r="B59" s="14">
        <v>7</v>
      </c>
      <c r="C59" s="11" t="s">
        <v>240</v>
      </c>
      <c r="D59" s="14">
        <v>64</v>
      </c>
      <c r="E59" s="56" t="s">
        <v>86</v>
      </c>
      <c r="F59" s="56" t="s">
        <v>216</v>
      </c>
      <c r="G59" s="27" t="s">
        <v>7</v>
      </c>
      <c r="H59" s="27" t="s">
        <v>8</v>
      </c>
      <c r="I59" s="27" t="s">
        <v>3</v>
      </c>
      <c r="J59" s="27" t="s">
        <v>224</v>
      </c>
      <c r="K59" s="27" t="s">
        <v>225</v>
      </c>
      <c r="L59" s="27" t="s">
        <v>227</v>
      </c>
      <c r="M59" s="27" t="s">
        <v>229</v>
      </c>
      <c r="N59" s="27" t="s">
        <v>230</v>
      </c>
      <c r="O59" s="27" t="s">
        <v>231</v>
      </c>
      <c r="P59" s="27" t="s">
        <v>233</v>
      </c>
    </row>
    <row r="60" spans="2:16" ht="12.75" customHeight="1" x14ac:dyDescent="0.2">
      <c r="B60" s="12"/>
      <c r="C60" s="45" t="s">
        <v>172</v>
      </c>
      <c r="D60" s="14">
        <v>2</v>
      </c>
      <c r="E60" s="19">
        <v>0</v>
      </c>
      <c r="F60" s="19">
        <v>0</v>
      </c>
      <c r="G60" s="19">
        <v>0</v>
      </c>
      <c r="H60" s="19">
        <v>0</v>
      </c>
      <c r="I60" s="19">
        <v>0</v>
      </c>
      <c r="J60" s="19">
        <v>0</v>
      </c>
      <c r="K60" s="19">
        <v>0</v>
      </c>
      <c r="L60" s="19">
        <v>0</v>
      </c>
      <c r="M60" s="19">
        <v>0</v>
      </c>
      <c r="N60" s="19">
        <v>0</v>
      </c>
      <c r="O60" s="19">
        <v>2</v>
      </c>
      <c r="P60" s="19">
        <v>0</v>
      </c>
    </row>
    <row r="61" spans="2:16" ht="12.75" customHeight="1" x14ac:dyDescent="0.2">
      <c r="B61" s="12"/>
      <c r="C61" s="45" t="s">
        <v>241</v>
      </c>
      <c r="D61" s="14">
        <v>1</v>
      </c>
      <c r="E61" s="19">
        <v>1</v>
      </c>
      <c r="F61" s="19">
        <v>1</v>
      </c>
      <c r="G61" s="19">
        <v>0</v>
      </c>
      <c r="H61" s="19">
        <v>0</v>
      </c>
      <c r="I61" s="19">
        <v>0</v>
      </c>
      <c r="J61" s="19">
        <v>0</v>
      </c>
      <c r="K61" s="19">
        <v>0</v>
      </c>
      <c r="L61" s="19">
        <v>0</v>
      </c>
      <c r="M61" s="19">
        <v>0</v>
      </c>
      <c r="N61" s="19">
        <v>0</v>
      </c>
      <c r="O61" s="19">
        <v>0</v>
      </c>
      <c r="P61" s="19">
        <v>0</v>
      </c>
    </row>
    <row r="62" spans="2:16" ht="12.75" customHeight="1" x14ac:dyDescent="0.2">
      <c r="B62" s="12"/>
      <c r="C62" s="9"/>
      <c r="E62" s="61"/>
      <c r="F62" s="62">
        <f t="shared" ref="F62:P62" si="16">SUM(F60:F61)</f>
        <v>1</v>
      </c>
      <c r="G62" s="62">
        <f t="shared" si="16"/>
        <v>0</v>
      </c>
      <c r="H62" s="62">
        <f t="shared" si="16"/>
        <v>0</v>
      </c>
      <c r="I62" s="62">
        <f t="shared" si="16"/>
        <v>0</v>
      </c>
      <c r="J62" s="62">
        <f t="shared" si="16"/>
        <v>0</v>
      </c>
      <c r="K62" s="62">
        <f t="shared" si="16"/>
        <v>0</v>
      </c>
      <c r="L62" s="62">
        <f t="shared" si="16"/>
        <v>0</v>
      </c>
      <c r="M62" s="62">
        <f t="shared" si="16"/>
        <v>0</v>
      </c>
      <c r="N62" s="62">
        <f t="shared" si="16"/>
        <v>0</v>
      </c>
      <c r="O62" s="62">
        <f t="shared" si="16"/>
        <v>2</v>
      </c>
      <c r="P62" s="62">
        <f t="shared" si="16"/>
        <v>0</v>
      </c>
    </row>
    <row r="63" spans="2:16" ht="12.75" customHeight="1" x14ac:dyDescent="0.2">
      <c r="B63" s="12"/>
      <c r="C63" s="9"/>
      <c r="F63" s="12"/>
      <c r="G63" s="12"/>
      <c r="H63" s="12"/>
      <c r="I63" s="12"/>
      <c r="L63" s="11"/>
      <c r="M63" s="11"/>
      <c r="N63" s="11"/>
      <c r="O63" s="11"/>
      <c r="P63" s="11"/>
    </row>
    <row r="64" spans="2:16" ht="12.75" customHeight="1" x14ac:dyDescent="0.2">
      <c r="B64" s="12"/>
      <c r="C64" s="9"/>
      <c r="F64" s="12"/>
      <c r="G64" s="12"/>
      <c r="H64" s="12"/>
      <c r="I64" s="12"/>
      <c r="L64" s="11"/>
      <c r="M64" s="11"/>
      <c r="N64" s="11"/>
      <c r="O64" s="11"/>
      <c r="P64" s="11"/>
    </row>
    <row r="65" spans="2:23" ht="12.75" customHeight="1" x14ac:dyDescent="0.2">
      <c r="B65" s="12"/>
      <c r="E65" s="42"/>
      <c r="F65" s="42"/>
      <c r="G65" s="12"/>
      <c r="H65" s="12"/>
      <c r="I65" s="12"/>
      <c r="J65" s="12"/>
      <c r="K65" s="12"/>
      <c r="L65" s="12"/>
      <c r="M65" s="12"/>
      <c r="N65" s="12"/>
      <c r="O65" s="12"/>
      <c r="P65" s="12"/>
    </row>
    <row r="66" spans="2:23" ht="12.75" customHeight="1" x14ac:dyDescent="0.2">
      <c r="B66" s="14">
        <v>8</v>
      </c>
      <c r="C66" s="11" t="s">
        <v>242</v>
      </c>
      <c r="D66" s="14">
        <v>32</v>
      </c>
      <c r="E66" s="56" t="s">
        <v>86</v>
      </c>
      <c r="F66" s="56" t="s">
        <v>212</v>
      </c>
      <c r="G66" s="27" t="s">
        <v>7</v>
      </c>
      <c r="H66" s="27" t="s">
        <v>8</v>
      </c>
      <c r="I66" s="27" t="s">
        <v>3</v>
      </c>
      <c r="J66" s="27" t="s">
        <v>224</v>
      </c>
      <c r="K66" s="27" t="s">
        <v>225</v>
      </c>
      <c r="L66" s="27" t="s">
        <v>226</v>
      </c>
      <c r="M66" s="27" t="s">
        <v>229</v>
      </c>
      <c r="N66" s="27" t="s">
        <v>230</v>
      </c>
      <c r="O66" s="27" t="s">
        <v>231</v>
      </c>
      <c r="P66" s="27" t="s">
        <v>232</v>
      </c>
    </row>
    <row r="67" spans="2:23" ht="12.75" customHeight="1" x14ac:dyDescent="0.2">
      <c r="B67" s="12"/>
      <c r="C67" s="45" t="s">
        <v>219</v>
      </c>
      <c r="D67" s="14">
        <v>1</v>
      </c>
      <c r="E67" s="19">
        <v>0</v>
      </c>
      <c r="F67" s="19">
        <v>1</v>
      </c>
      <c r="G67" s="19">
        <v>0</v>
      </c>
      <c r="H67" s="19">
        <v>0</v>
      </c>
      <c r="I67" s="19">
        <v>0</v>
      </c>
      <c r="J67" s="19">
        <v>0</v>
      </c>
      <c r="K67" s="19">
        <v>0</v>
      </c>
      <c r="L67" s="19">
        <v>0</v>
      </c>
      <c r="M67" s="19">
        <v>0</v>
      </c>
      <c r="N67" s="19">
        <v>0</v>
      </c>
      <c r="O67" s="19">
        <v>0</v>
      </c>
      <c r="P67" s="19">
        <v>0</v>
      </c>
    </row>
    <row r="68" spans="2:23" ht="12.75" customHeight="1" x14ac:dyDescent="0.2">
      <c r="B68" s="12"/>
      <c r="C68" s="9"/>
      <c r="E68" s="61"/>
      <c r="F68" s="62">
        <f t="shared" ref="F68:P68" si="17">SUM(F67:F67)</f>
        <v>1</v>
      </c>
      <c r="G68" s="62">
        <f t="shared" si="17"/>
        <v>0</v>
      </c>
      <c r="H68" s="62">
        <f t="shared" si="17"/>
        <v>0</v>
      </c>
      <c r="I68" s="62">
        <f t="shared" si="17"/>
        <v>0</v>
      </c>
      <c r="J68" s="62">
        <f t="shared" si="17"/>
        <v>0</v>
      </c>
      <c r="K68" s="62">
        <f t="shared" si="17"/>
        <v>0</v>
      </c>
      <c r="L68" s="62">
        <f t="shared" si="17"/>
        <v>0</v>
      </c>
      <c r="M68" s="62">
        <f t="shared" si="17"/>
        <v>0</v>
      </c>
      <c r="N68" s="62">
        <f t="shared" si="17"/>
        <v>0</v>
      </c>
      <c r="O68" s="62">
        <f t="shared" si="17"/>
        <v>0</v>
      </c>
      <c r="P68" s="62">
        <f t="shared" si="17"/>
        <v>0</v>
      </c>
    </row>
    <row r="69" spans="2:23" ht="12.75" customHeight="1" x14ac:dyDescent="0.2">
      <c r="B69" s="12"/>
      <c r="E69" s="9"/>
      <c r="F69" s="28"/>
      <c r="G69" s="28"/>
      <c r="H69" s="28"/>
      <c r="I69" s="28"/>
      <c r="J69" s="28"/>
      <c r="K69" s="28"/>
      <c r="L69" s="28"/>
      <c r="M69" s="28"/>
      <c r="N69" s="28"/>
      <c r="O69" s="28"/>
      <c r="P69" s="28"/>
    </row>
    <row r="70" spans="2:23" ht="12.75" customHeight="1" x14ac:dyDescent="0.2">
      <c r="B70" s="12"/>
      <c r="C70" s="12"/>
      <c r="E70" s="12"/>
      <c r="F70" s="30"/>
      <c r="G70" s="30"/>
      <c r="H70" s="30"/>
      <c r="I70" s="30"/>
      <c r="J70" s="30"/>
      <c r="K70" s="30"/>
      <c r="L70" s="30"/>
      <c r="M70" s="30"/>
      <c r="N70" s="30"/>
      <c r="O70" s="30"/>
      <c r="P70" s="30"/>
    </row>
    <row r="71" spans="2:23" ht="12.75" customHeight="1" x14ac:dyDescent="0.2">
      <c r="B71" s="12"/>
      <c r="C71" s="13" t="s">
        <v>548</v>
      </c>
      <c r="D71" s="19">
        <v>6</v>
      </c>
      <c r="E71" s="12"/>
      <c r="F71" s="19">
        <v>11</v>
      </c>
      <c r="G71" s="19">
        <v>4</v>
      </c>
      <c r="H71" s="19">
        <v>3</v>
      </c>
      <c r="I71" s="19">
        <v>2</v>
      </c>
      <c r="J71" s="19">
        <v>0</v>
      </c>
      <c r="K71" s="19">
        <v>0</v>
      </c>
      <c r="L71" s="19">
        <v>0</v>
      </c>
      <c r="M71" s="19">
        <v>0</v>
      </c>
      <c r="N71" s="19">
        <v>0</v>
      </c>
      <c r="O71" s="19">
        <v>0</v>
      </c>
      <c r="P71" s="19">
        <v>0</v>
      </c>
    </row>
    <row r="72" spans="2:23" ht="12.75" customHeight="1" x14ac:dyDescent="0.2">
      <c r="C72" s="13" t="s">
        <v>217</v>
      </c>
      <c r="D72" s="19">
        <v>0</v>
      </c>
      <c r="E72" s="12"/>
      <c r="F72" s="19">
        <v>6</v>
      </c>
      <c r="G72" s="19">
        <v>0</v>
      </c>
      <c r="H72" s="19">
        <v>1</v>
      </c>
      <c r="I72" s="19">
        <v>0</v>
      </c>
      <c r="J72" s="19">
        <v>1</v>
      </c>
      <c r="K72" s="19">
        <v>0</v>
      </c>
      <c r="L72" s="19">
        <v>0</v>
      </c>
      <c r="M72" s="19">
        <v>0</v>
      </c>
      <c r="N72" s="19">
        <v>0</v>
      </c>
      <c r="O72" s="19">
        <v>0</v>
      </c>
      <c r="P72" s="19">
        <v>0</v>
      </c>
    </row>
    <row r="73" spans="2:23" ht="12.75" customHeight="1" x14ac:dyDescent="0.2">
      <c r="C73" s="13" t="s">
        <v>549</v>
      </c>
      <c r="D73" s="19">
        <v>2</v>
      </c>
      <c r="E73" s="12"/>
      <c r="F73" s="19">
        <v>3</v>
      </c>
      <c r="G73" s="19">
        <v>0</v>
      </c>
      <c r="H73" s="19">
        <v>0</v>
      </c>
      <c r="I73" s="19">
        <v>0</v>
      </c>
      <c r="J73" s="19">
        <v>0</v>
      </c>
      <c r="K73" s="19">
        <v>0</v>
      </c>
      <c r="L73" s="19">
        <v>0</v>
      </c>
      <c r="M73" s="19">
        <v>0</v>
      </c>
      <c r="N73" s="19">
        <v>0</v>
      </c>
      <c r="O73" s="19">
        <v>2</v>
      </c>
      <c r="P73" s="19">
        <v>0</v>
      </c>
    </row>
    <row r="74" spans="2:23" ht="12.75" customHeight="1" x14ac:dyDescent="0.2">
      <c r="D74" s="20">
        <f>SUM(D71:D73)</f>
        <v>8</v>
      </c>
      <c r="E74" s="12"/>
      <c r="F74" s="20">
        <f>SUMPRODUCT($D$71:$D$73,F71:F73)</f>
        <v>72</v>
      </c>
      <c r="G74" s="20">
        <f>SUMPRODUCT($D$71:$D$73,G71:G73)</f>
        <v>24</v>
      </c>
      <c r="H74" s="20">
        <f>SUMPRODUCT($D$71:$D$73,H71:H73)</f>
        <v>18</v>
      </c>
      <c r="I74" s="59">
        <f>SUMPRODUCT($D$71:$D$73,I71:I73)</f>
        <v>12</v>
      </c>
      <c r="J74" s="59">
        <f>SUMPRODUCT($D$71:$D$73,J71:J73)</f>
        <v>0</v>
      </c>
      <c r="K74" s="59">
        <f>SUMPRODUCT($D$71:$D$73,K71:K73)</f>
        <v>0</v>
      </c>
      <c r="L74" s="59">
        <f>SUMPRODUCT($D$71:$D$73,L71:L73)</f>
        <v>0</v>
      </c>
      <c r="M74" s="59">
        <f>SUMPRODUCT($D$71:$D$73,M71:M73)</f>
        <v>0</v>
      </c>
      <c r="N74" s="59">
        <f>SUMPRODUCT($D$71:$D$73,N71:N73)</f>
        <v>0</v>
      </c>
      <c r="O74" s="59">
        <f>SUMPRODUCT($D$71:$D$73,O71:O73)</f>
        <v>4</v>
      </c>
      <c r="P74" s="59">
        <f>SUMPRODUCT($D$71:$D$73,P71:P73)</f>
        <v>0</v>
      </c>
    </row>
    <row r="75" spans="2:23" ht="12.75" customHeight="1" x14ac:dyDescent="0.2">
      <c r="C75" s="9"/>
      <c r="D75" s="9"/>
      <c r="E75" s="12"/>
      <c r="I75" s="9"/>
      <c r="J75" s="9"/>
      <c r="K75" s="9"/>
    </row>
    <row r="76" spans="2:23" ht="12.75" customHeight="1" x14ac:dyDescent="0.2">
      <c r="B76" s="12"/>
      <c r="C76" s="12"/>
      <c r="E76" s="12"/>
      <c r="F76" s="30"/>
      <c r="G76" s="30"/>
      <c r="H76" s="30"/>
      <c r="I76" s="30"/>
      <c r="J76" s="30"/>
      <c r="K76" s="30"/>
      <c r="L76" s="30"/>
      <c r="M76" s="30"/>
      <c r="N76" s="30"/>
      <c r="O76" s="30"/>
      <c r="P76" s="30"/>
    </row>
    <row r="77" spans="2:23" ht="12.75" customHeight="1" x14ac:dyDescent="0.2">
      <c r="B77" s="12"/>
      <c r="C77" s="13"/>
      <c r="D77" s="57"/>
      <c r="E77" s="63"/>
      <c r="F77" s="114" t="s">
        <v>547</v>
      </c>
      <c r="G77" s="114" t="s">
        <v>10</v>
      </c>
      <c r="H77" s="113"/>
      <c r="I77" s="113"/>
      <c r="J77" s="113"/>
      <c r="K77" s="113"/>
      <c r="L77" s="113"/>
      <c r="M77" s="113"/>
      <c r="N77" s="113"/>
      <c r="O77" s="113"/>
      <c r="P77" s="113"/>
    </row>
    <row r="78" spans="2:23" ht="12.75" customHeight="1" x14ac:dyDescent="0.2">
      <c r="B78" s="12"/>
      <c r="C78" s="13"/>
      <c r="D78" s="57"/>
      <c r="E78" s="63"/>
      <c r="F78" s="42" t="s">
        <v>212</v>
      </c>
      <c r="G78" s="42" t="s">
        <v>7</v>
      </c>
      <c r="H78" s="114" t="s">
        <v>8</v>
      </c>
      <c r="I78" s="114" t="s">
        <v>3</v>
      </c>
      <c r="J78" s="114" t="s">
        <v>224</v>
      </c>
      <c r="K78" s="114" t="s">
        <v>225</v>
      </c>
      <c r="L78" s="114" t="s">
        <v>226</v>
      </c>
      <c r="M78" s="114" t="s">
        <v>229</v>
      </c>
      <c r="N78" s="114" t="s">
        <v>230</v>
      </c>
      <c r="O78" s="114" t="s">
        <v>231</v>
      </c>
      <c r="P78" s="114" t="s">
        <v>232</v>
      </c>
    </row>
    <row r="79" spans="2:23" ht="12.75" customHeight="1" x14ac:dyDescent="0.2">
      <c r="B79" s="12"/>
      <c r="C79" s="13" t="s">
        <v>221</v>
      </c>
      <c r="D79" s="57"/>
      <c r="E79" s="63"/>
      <c r="F79" s="19">
        <v>8</v>
      </c>
      <c r="G79" s="19">
        <v>8</v>
      </c>
      <c r="H79" s="19">
        <v>3</v>
      </c>
      <c r="I79" s="19">
        <v>1</v>
      </c>
      <c r="J79" s="19">
        <v>4</v>
      </c>
      <c r="K79" s="19">
        <v>0</v>
      </c>
      <c r="L79" s="19">
        <v>0</v>
      </c>
      <c r="M79" s="19">
        <v>0</v>
      </c>
      <c r="N79" s="19">
        <v>0</v>
      </c>
      <c r="O79" s="19">
        <v>2</v>
      </c>
      <c r="P79" s="19">
        <v>0</v>
      </c>
    </row>
    <row r="80" spans="2:23" s="11" customFormat="1" ht="12.75" customHeight="1" x14ac:dyDescent="0.2">
      <c r="B80" s="12"/>
      <c r="C80" s="13" t="s">
        <v>220</v>
      </c>
      <c r="D80" s="118">
        <f>SUM(E80:P80)</f>
        <v>36</v>
      </c>
      <c r="E80" s="63"/>
      <c r="F80" s="19">
        <v>9</v>
      </c>
      <c r="G80" s="19">
        <v>3</v>
      </c>
      <c r="H80" s="19">
        <v>6</v>
      </c>
      <c r="I80" s="19">
        <v>12</v>
      </c>
      <c r="J80" s="19">
        <v>0</v>
      </c>
      <c r="K80" s="19">
        <v>0</v>
      </c>
      <c r="L80" s="19">
        <v>0</v>
      </c>
      <c r="M80" s="19">
        <v>0</v>
      </c>
      <c r="N80" s="19">
        <v>4</v>
      </c>
      <c r="O80" s="19">
        <v>2</v>
      </c>
      <c r="P80" s="19">
        <v>0</v>
      </c>
      <c r="Q80" s="9"/>
      <c r="R80" s="9"/>
      <c r="S80" s="9"/>
      <c r="T80" s="9"/>
      <c r="U80" s="9"/>
      <c r="V80" s="9"/>
      <c r="W80" s="9"/>
    </row>
    <row r="81" spans="2:23" s="11" customFormat="1" ht="12.75" customHeight="1" x14ac:dyDescent="0.2">
      <c r="B81" s="12"/>
      <c r="E81" s="63"/>
      <c r="F81" s="18"/>
      <c r="G81" s="18"/>
      <c r="H81" s="18"/>
      <c r="I81" s="18"/>
      <c r="J81" s="113"/>
      <c r="K81" s="113"/>
      <c r="L81" s="115"/>
      <c r="M81" s="115"/>
      <c r="N81" s="115"/>
      <c r="O81" s="115"/>
      <c r="P81" s="115"/>
      <c r="Q81" s="9"/>
      <c r="R81" s="9"/>
      <c r="S81" s="9"/>
      <c r="T81" s="9"/>
      <c r="U81" s="9"/>
      <c r="V81" s="9"/>
      <c r="W81" s="9"/>
    </row>
    <row r="82" spans="2:23" s="11" customFormat="1" ht="12.75" customHeight="1" x14ac:dyDescent="0.2">
      <c r="B82" s="12"/>
      <c r="E82" s="63"/>
      <c r="F82" s="20">
        <f>F79*F80</f>
        <v>72</v>
      </c>
      <c r="G82" s="20">
        <f>G79*G80</f>
        <v>24</v>
      </c>
      <c r="H82" s="20">
        <f>H79*H80</f>
        <v>18</v>
      </c>
      <c r="I82" s="20">
        <f>I79*I80</f>
        <v>12</v>
      </c>
      <c r="J82" s="20">
        <f>J79*J80</f>
        <v>0</v>
      </c>
      <c r="K82" s="20">
        <f>K79*K80</f>
        <v>0</v>
      </c>
      <c r="L82" s="20">
        <f>L79*L80</f>
        <v>0</v>
      </c>
      <c r="M82" s="20">
        <f>M79*M80</f>
        <v>0</v>
      </c>
      <c r="N82" s="20">
        <f>N79*N80</f>
        <v>0</v>
      </c>
      <c r="O82" s="20">
        <f>O79*O80</f>
        <v>4</v>
      </c>
      <c r="P82" s="20">
        <f>P79*P80</f>
        <v>0</v>
      </c>
      <c r="Q82" s="9"/>
      <c r="R82" s="9"/>
      <c r="S82" s="9"/>
      <c r="T82" s="9"/>
      <c r="U82" s="9"/>
      <c r="V82" s="9"/>
      <c r="W82" s="9"/>
    </row>
    <row r="83" spans="2:23" ht="12.75" customHeight="1" x14ac:dyDescent="0.2">
      <c r="B83" s="12"/>
      <c r="C83" s="9"/>
      <c r="D83" s="9"/>
      <c r="E83" s="117"/>
      <c r="F83" s="59">
        <f>F74</f>
        <v>72</v>
      </c>
      <c r="G83" s="59">
        <f>G74</f>
        <v>24</v>
      </c>
      <c r="H83" s="59">
        <f>H74</f>
        <v>18</v>
      </c>
      <c r="I83" s="59">
        <f>I74</f>
        <v>12</v>
      </c>
      <c r="J83" s="59">
        <f>J74</f>
        <v>0</v>
      </c>
      <c r="K83" s="59">
        <f>K74</f>
        <v>0</v>
      </c>
      <c r="L83" s="59">
        <f>L74</f>
        <v>0</v>
      </c>
      <c r="M83" s="59">
        <f>M74</f>
        <v>0</v>
      </c>
      <c r="N83" s="59">
        <f>N74</f>
        <v>0</v>
      </c>
      <c r="O83" s="59">
        <f>O74</f>
        <v>4</v>
      </c>
      <c r="P83" s="59">
        <f>P74</f>
        <v>0</v>
      </c>
    </row>
    <row r="84" spans="2:23" ht="12.75" customHeight="1" x14ac:dyDescent="0.2">
      <c r="B84" s="12"/>
      <c r="C84" s="9"/>
      <c r="D84" s="9"/>
      <c r="E84" s="117"/>
      <c r="F84" s="116">
        <f>F82-F83</f>
        <v>0</v>
      </c>
      <c r="G84" s="116">
        <f t="shared" ref="G84:P84" si="18">G82-G83</f>
        <v>0</v>
      </c>
      <c r="H84" s="116">
        <f t="shared" si="18"/>
        <v>0</v>
      </c>
      <c r="I84" s="116">
        <f t="shared" si="18"/>
        <v>0</v>
      </c>
      <c r="J84" s="116">
        <f t="shared" si="18"/>
        <v>0</v>
      </c>
      <c r="K84" s="116">
        <f t="shared" si="18"/>
        <v>0</v>
      </c>
      <c r="L84" s="116">
        <f t="shared" si="18"/>
        <v>0</v>
      </c>
      <c r="M84" s="116">
        <f t="shared" si="18"/>
        <v>0</v>
      </c>
      <c r="N84" s="116">
        <f t="shared" si="18"/>
        <v>0</v>
      </c>
      <c r="O84" s="116">
        <f t="shared" si="18"/>
        <v>0</v>
      </c>
      <c r="P84" s="116">
        <f t="shared" si="18"/>
        <v>0</v>
      </c>
    </row>
    <row r="85" spans="2:23" ht="12.75" customHeight="1" x14ac:dyDescent="0.2">
      <c r="B85" s="12"/>
      <c r="C85" s="9"/>
      <c r="E85" s="63"/>
      <c r="F85" s="63"/>
      <c r="G85" s="63"/>
      <c r="H85" s="63"/>
      <c r="I85" s="63"/>
      <c r="J85" s="63"/>
      <c r="K85" s="63"/>
      <c r="L85" s="112"/>
      <c r="M85" s="112"/>
      <c r="N85" s="112"/>
      <c r="O85" s="112"/>
      <c r="P85" s="112"/>
    </row>
    <row r="86" spans="2:23" ht="12.75" customHeight="1" x14ac:dyDescent="0.2">
      <c r="B86" s="12"/>
      <c r="C86" s="9"/>
      <c r="D86" s="9"/>
      <c r="E86" s="9"/>
      <c r="I86" s="9"/>
      <c r="J86" s="9"/>
      <c r="K86" s="9"/>
    </row>
    <row r="87" spans="2:23" ht="12.75" customHeight="1" x14ac:dyDescent="0.2">
      <c r="B87" s="12"/>
      <c r="C87" s="9"/>
      <c r="D87" s="9"/>
      <c r="E87" s="9"/>
      <c r="I87" s="9"/>
      <c r="J87" s="63"/>
      <c r="K87" s="63"/>
      <c r="L87" s="112"/>
      <c r="M87" s="112"/>
      <c r="N87" s="112"/>
      <c r="O87" s="112"/>
      <c r="P87" s="112"/>
    </row>
    <row r="88" spans="2:23" ht="12.75" customHeight="1" x14ac:dyDescent="0.2">
      <c r="C88" s="9"/>
      <c r="D88" s="9"/>
      <c r="E88" s="9"/>
      <c r="I88" s="9"/>
    </row>
    <row r="93" spans="2:23" ht="12.75" customHeight="1" x14ac:dyDescent="0.2">
      <c r="C93" s="9"/>
      <c r="D93" s="9"/>
      <c r="E93" s="9"/>
      <c r="I93" s="9"/>
    </row>
    <row r="94" spans="2:23" ht="12.75" customHeight="1" x14ac:dyDescent="0.2">
      <c r="C94" s="9"/>
      <c r="D94" s="9"/>
      <c r="E94" s="9"/>
      <c r="I94" s="9"/>
    </row>
    <row r="95" spans="2:23" ht="12.75" customHeight="1" x14ac:dyDescent="0.2">
      <c r="C95" s="9"/>
      <c r="D95" s="9"/>
      <c r="E95" s="9"/>
      <c r="I95" s="9"/>
    </row>
    <row r="96" spans="2:23" ht="12.75" customHeight="1" x14ac:dyDescent="0.2">
      <c r="C96" s="9"/>
      <c r="D96" s="9"/>
      <c r="E96" s="9"/>
      <c r="I96" s="9"/>
    </row>
    <row r="97" spans="3:9" ht="12.75" customHeight="1" x14ac:dyDescent="0.2">
      <c r="C97" s="9"/>
      <c r="D97" s="9"/>
      <c r="E97" s="9"/>
      <c r="I97" s="9"/>
    </row>
    <row r="98" spans="3:9" ht="12.75" customHeight="1" x14ac:dyDescent="0.2">
      <c r="C98" s="9"/>
      <c r="D98" s="9"/>
      <c r="E98" s="9"/>
      <c r="I98" s="9"/>
    </row>
    <row r="99" spans="3:9" ht="12.75" customHeight="1" x14ac:dyDescent="0.2">
      <c r="C99" s="9"/>
      <c r="D99" s="9"/>
      <c r="E99" s="9"/>
      <c r="I99" s="9"/>
    </row>
    <row r="100" spans="3:9" ht="12.75" customHeight="1" x14ac:dyDescent="0.2">
      <c r="C100" s="9"/>
      <c r="D100" s="9"/>
      <c r="E100" s="9"/>
      <c r="I100" s="9"/>
    </row>
    <row r="101" spans="3:9" ht="12.75" customHeight="1" x14ac:dyDescent="0.2">
      <c r="C101" s="9"/>
      <c r="D101" s="9"/>
      <c r="E101" s="9"/>
      <c r="I101" s="9"/>
    </row>
    <row r="102" spans="3:9" ht="12.75" customHeight="1" x14ac:dyDescent="0.2">
      <c r="C102" s="9"/>
      <c r="D102" s="9"/>
      <c r="E102" s="9"/>
      <c r="I102" s="9"/>
    </row>
    <row r="103" spans="3:9" ht="12.75" customHeight="1" x14ac:dyDescent="0.2">
      <c r="C103" s="9"/>
      <c r="D103" s="9"/>
      <c r="E103" s="9"/>
      <c r="I103" s="9"/>
    </row>
  </sheetData>
  <sortState ref="H17:I22">
    <sortCondition descending="1" ref="H17"/>
  </sortState>
  <conditionalFormatting sqref="F4:I5">
    <cfRule type="expression" dxfId="108" priority="104" stopIfTrue="1">
      <formula>OR(ISBLANK(F4), ISNUMBER(F4), ISTEXT(F4))</formula>
    </cfRule>
  </conditionalFormatting>
  <conditionalFormatting sqref="E25">
    <cfRule type="expression" dxfId="107" priority="70" stopIfTrue="1">
      <formula>OR(ISBLANK(E25), ISNUMBER(E25), ISTEXT(E25))</formula>
    </cfRule>
  </conditionalFormatting>
  <conditionalFormatting sqref="F14:I14 F15 H15">
    <cfRule type="expression" dxfId="106" priority="98" stopIfTrue="1">
      <formula>OR(ISBLANK(F14), ISNUMBER(F14), ISTEXT(F14))</formula>
    </cfRule>
  </conditionalFormatting>
  <conditionalFormatting sqref="I15">
    <cfRule type="expression" dxfId="105" priority="89" stopIfTrue="1">
      <formula>OR(ISBLANK(I15), ISNUMBER(I15), ISTEXT(I15))</formula>
    </cfRule>
  </conditionalFormatting>
  <conditionalFormatting sqref="G15">
    <cfRule type="expression" dxfId="104" priority="90" stopIfTrue="1">
      <formula>OR(ISBLANK(G15), ISNUMBER(G15), ISTEXT(G15))</formula>
    </cfRule>
  </conditionalFormatting>
  <conditionalFormatting sqref="C4:D5">
    <cfRule type="expression" dxfId="103" priority="106" stopIfTrue="1">
      <formula>OR(ISBLANK(C4), ISNUMBER(C4), ISTEXT(C4))</formula>
    </cfRule>
  </conditionalFormatting>
  <conditionalFormatting sqref="C14:D15">
    <cfRule type="expression" dxfId="102" priority="107" stopIfTrue="1">
      <formula>OR(ISBLANK(C14), ISNUMBER(C14), ISTEXT(C14))</formula>
    </cfRule>
  </conditionalFormatting>
  <conditionalFormatting sqref="J4:M5">
    <cfRule type="expression" dxfId="101" priority="108" stopIfTrue="1">
      <formula>OR(ISBLANK(J4), ISNUMBER(J4), ISTEXT(J4))</formula>
    </cfRule>
  </conditionalFormatting>
  <conditionalFormatting sqref="J14:J15">
    <cfRule type="expression" dxfId="100" priority="109" stopIfTrue="1">
      <formula>OR(ISBLANK(J14), ISNUMBER(J14), ISTEXT(J14))</formula>
    </cfRule>
  </conditionalFormatting>
  <conditionalFormatting sqref="K14:M15">
    <cfRule type="expression" dxfId="99" priority="80" stopIfTrue="1">
      <formula>OR(ISBLANK(K14), ISNUMBER(K14), ISTEXT(K14))</formula>
    </cfRule>
  </conditionalFormatting>
  <conditionalFormatting sqref="N4:N5">
    <cfRule type="expression" dxfId="98" priority="79" stopIfTrue="1">
      <formula>OR(ISBLANK(N4), ISNUMBER(N4), ISTEXT(N4))</formula>
    </cfRule>
  </conditionalFormatting>
  <conditionalFormatting sqref="N14:N15">
    <cfRule type="expression" dxfId="97" priority="78" stopIfTrue="1">
      <formula>OR(ISBLANK(N14), ISNUMBER(N14), ISTEXT(N14))</formula>
    </cfRule>
  </conditionalFormatting>
  <conditionalFormatting sqref="O4:O5">
    <cfRule type="expression" dxfId="96" priority="77" stopIfTrue="1">
      <formula>OR(ISBLANK(O4), ISNUMBER(O4), ISTEXT(O4))</formula>
    </cfRule>
  </conditionalFormatting>
  <conditionalFormatting sqref="O14:O15">
    <cfRule type="expression" dxfId="95" priority="76" stopIfTrue="1">
      <formula>OR(ISBLANK(O14), ISNUMBER(O14), ISTEXT(O14))</formula>
    </cfRule>
  </conditionalFormatting>
  <conditionalFormatting sqref="P4:P5">
    <cfRule type="expression" dxfId="94" priority="75" stopIfTrue="1">
      <formula>OR(ISBLANK(P4), ISNUMBER(P4), ISTEXT(P4))</formula>
    </cfRule>
  </conditionalFormatting>
  <conditionalFormatting sqref="P14:P15">
    <cfRule type="expression" dxfId="93" priority="73" stopIfTrue="1">
      <formula>OR(ISBLANK(P14), ISNUMBER(P14), ISTEXT(P14))</formula>
    </cfRule>
  </conditionalFormatting>
  <conditionalFormatting sqref="E24">
    <cfRule type="expression" dxfId="92" priority="68" stopIfTrue="1">
      <formula>OR(ISBLANK(E24), ISNUMBER(E24), ISTEXT(E24))</formula>
    </cfRule>
  </conditionalFormatting>
  <conditionalFormatting sqref="F24:I24 F25 H25">
    <cfRule type="expression" dxfId="91" priority="69" stopIfTrue="1">
      <formula>OR(ISBLANK(F24), ISNUMBER(F24), ISTEXT(F24))</formula>
    </cfRule>
  </conditionalFormatting>
  <conditionalFormatting sqref="I25">
    <cfRule type="expression" dxfId="90" priority="66" stopIfTrue="1">
      <formula>OR(ISBLANK(I25), ISNUMBER(I25), ISTEXT(I25))</formula>
    </cfRule>
  </conditionalFormatting>
  <conditionalFormatting sqref="G25">
    <cfRule type="expression" dxfId="89" priority="67" stopIfTrue="1">
      <formula>OR(ISBLANK(G25), ISNUMBER(G25), ISTEXT(G25))</formula>
    </cfRule>
  </conditionalFormatting>
  <conditionalFormatting sqref="C24:D25">
    <cfRule type="expression" dxfId="88" priority="71" stopIfTrue="1">
      <formula>OR(ISBLANK(C24), ISNUMBER(C24), ISTEXT(C24))</formula>
    </cfRule>
  </conditionalFormatting>
  <conditionalFormatting sqref="J24:J25">
    <cfRule type="expression" dxfId="87" priority="72" stopIfTrue="1">
      <formula>OR(ISBLANK(J24), ISNUMBER(J24), ISTEXT(J24))</formula>
    </cfRule>
  </conditionalFormatting>
  <conditionalFormatting sqref="K24:M25">
    <cfRule type="expression" dxfId="86" priority="65" stopIfTrue="1">
      <formula>OR(ISBLANK(K24), ISNUMBER(K24), ISTEXT(K24))</formula>
    </cfRule>
  </conditionalFormatting>
  <conditionalFormatting sqref="N24:N25">
    <cfRule type="expression" dxfId="85" priority="64" stopIfTrue="1">
      <formula>OR(ISBLANK(N24), ISNUMBER(N24), ISTEXT(N24))</formula>
    </cfRule>
  </conditionalFormatting>
  <conditionalFormatting sqref="O24:O25">
    <cfRule type="expression" dxfId="84" priority="63" stopIfTrue="1">
      <formula>OR(ISBLANK(O24), ISNUMBER(O24), ISTEXT(O24))</formula>
    </cfRule>
  </conditionalFormatting>
  <conditionalFormatting sqref="P24:P25">
    <cfRule type="expression" dxfId="83" priority="62" stopIfTrue="1">
      <formula>OR(ISBLANK(P24), ISNUMBER(P24), ISTEXT(P24))</formula>
    </cfRule>
  </conditionalFormatting>
  <conditionalFormatting sqref="E35">
    <cfRule type="expression" dxfId="82" priority="57" stopIfTrue="1">
      <formula>OR(ISBLANK(E35), ISNUMBER(E35), ISTEXT(E35))</formula>
    </cfRule>
  </conditionalFormatting>
  <conditionalFormatting sqref="E34">
    <cfRule type="expression" dxfId="81" priority="55" stopIfTrue="1">
      <formula>OR(ISBLANK(E34), ISNUMBER(E34), ISTEXT(E34))</formula>
    </cfRule>
  </conditionalFormatting>
  <conditionalFormatting sqref="F34:I34 F35 H35">
    <cfRule type="expression" dxfId="80" priority="56" stopIfTrue="1">
      <formula>OR(ISBLANK(F34), ISNUMBER(F34), ISTEXT(F34))</formula>
    </cfRule>
  </conditionalFormatting>
  <conditionalFormatting sqref="I35">
    <cfRule type="expression" dxfId="79" priority="53" stopIfTrue="1">
      <formula>OR(ISBLANK(I35), ISNUMBER(I35), ISTEXT(I35))</formula>
    </cfRule>
  </conditionalFormatting>
  <conditionalFormatting sqref="G35">
    <cfRule type="expression" dxfId="78" priority="54" stopIfTrue="1">
      <formula>OR(ISBLANK(G35), ISNUMBER(G35), ISTEXT(G35))</formula>
    </cfRule>
  </conditionalFormatting>
  <conditionalFormatting sqref="C34:D35">
    <cfRule type="expression" dxfId="77" priority="58" stopIfTrue="1">
      <formula>OR(ISBLANK(C34), ISNUMBER(C34), ISTEXT(C34))</formula>
    </cfRule>
  </conditionalFormatting>
  <conditionalFormatting sqref="J34:J35">
    <cfRule type="expression" dxfId="76" priority="59" stopIfTrue="1">
      <formula>OR(ISBLANK(J34), ISNUMBER(J34), ISTEXT(J34))</formula>
    </cfRule>
  </conditionalFormatting>
  <conditionalFormatting sqref="K34:M35">
    <cfRule type="expression" dxfId="75" priority="52" stopIfTrue="1">
      <formula>OR(ISBLANK(K34), ISNUMBER(K34), ISTEXT(K34))</formula>
    </cfRule>
  </conditionalFormatting>
  <conditionalFormatting sqref="N34:N35">
    <cfRule type="expression" dxfId="74" priority="51" stopIfTrue="1">
      <formula>OR(ISBLANK(N34), ISNUMBER(N34), ISTEXT(N34))</formula>
    </cfRule>
  </conditionalFormatting>
  <conditionalFormatting sqref="O34:O35">
    <cfRule type="expression" dxfId="73" priority="50" stopIfTrue="1">
      <formula>OR(ISBLANK(O34), ISNUMBER(O34), ISTEXT(O34))</formula>
    </cfRule>
  </conditionalFormatting>
  <conditionalFormatting sqref="P34:P35">
    <cfRule type="expression" dxfId="72" priority="49" stopIfTrue="1">
      <formula>OR(ISBLANK(P34), ISNUMBER(P34), ISTEXT(P34))</formula>
    </cfRule>
  </conditionalFormatting>
  <conditionalFormatting sqref="E43">
    <cfRule type="expression" dxfId="71" priority="46" stopIfTrue="1">
      <formula>OR(ISBLANK(E43), ISNUMBER(E43), ISTEXT(E43))</formula>
    </cfRule>
  </conditionalFormatting>
  <conditionalFormatting sqref="E42">
    <cfRule type="expression" dxfId="70" priority="44" stopIfTrue="1">
      <formula>OR(ISBLANK(E42), ISNUMBER(E42), ISTEXT(E42))</formula>
    </cfRule>
  </conditionalFormatting>
  <conditionalFormatting sqref="F42:I42 F43 H43">
    <cfRule type="expression" dxfId="69" priority="45" stopIfTrue="1">
      <formula>OR(ISBLANK(F42), ISNUMBER(F42), ISTEXT(F42))</formula>
    </cfRule>
  </conditionalFormatting>
  <conditionalFormatting sqref="I43">
    <cfRule type="expression" dxfId="68" priority="42" stopIfTrue="1">
      <formula>OR(ISBLANK(I43), ISNUMBER(I43), ISTEXT(I43))</formula>
    </cfRule>
  </conditionalFormatting>
  <conditionalFormatting sqref="G43">
    <cfRule type="expression" dxfId="67" priority="43" stopIfTrue="1">
      <formula>OR(ISBLANK(G43), ISNUMBER(G43), ISTEXT(G43))</formula>
    </cfRule>
  </conditionalFormatting>
  <conditionalFormatting sqref="C42:D43">
    <cfRule type="expression" dxfId="66" priority="47" stopIfTrue="1">
      <formula>OR(ISBLANK(C42), ISNUMBER(C42), ISTEXT(C42))</formula>
    </cfRule>
  </conditionalFormatting>
  <conditionalFormatting sqref="J42:J43">
    <cfRule type="expression" dxfId="65" priority="48" stopIfTrue="1">
      <formula>OR(ISBLANK(J42), ISNUMBER(J42), ISTEXT(J42))</formula>
    </cfRule>
  </conditionalFormatting>
  <conditionalFormatting sqref="K42:M43">
    <cfRule type="expression" dxfId="64" priority="41" stopIfTrue="1">
      <formula>OR(ISBLANK(K42), ISNUMBER(K42), ISTEXT(K42))</formula>
    </cfRule>
  </conditionalFormatting>
  <conditionalFormatting sqref="N42:N43">
    <cfRule type="expression" dxfId="63" priority="40" stopIfTrue="1">
      <formula>OR(ISBLANK(N42), ISNUMBER(N42), ISTEXT(N42))</formula>
    </cfRule>
  </conditionalFormatting>
  <conditionalFormatting sqref="O42:O43">
    <cfRule type="expression" dxfId="62" priority="39" stopIfTrue="1">
      <formula>OR(ISBLANK(O42), ISNUMBER(O42), ISTEXT(O42))</formula>
    </cfRule>
  </conditionalFormatting>
  <conditionalFormatting sqref="P42:P43">
    <cfRule type="expression" dxfId="61" priority="38" stopIfTrue="1">
      <formula>OR(ISBLANK(P42), ISNUMBER(P42), ISTEXT(P42))</formula>
    </cfRule>
  </conditionalFormatting>
  <conditionalFormatting sqref="E51">
    <cfRule type="expression" dxfId="60" priority="35" stopIfTrue="1">
      <formula>OR(ISBLANK(E51), ISNUMBER(E51), ISTEXT(E51))</formula>
    </cfRule>
  </conditionalFormatting>
  <conditionalFormatting sqref="E50">
    <cfRule type="expression" dxfId="59" priority="33" stopIfTrue="1">
      <formula>OR(ISBLANK(E50), ISNUMBER(E50), ISTEXT(E50))</formula>
    </cfRule>
  </conditionalFormatting>
  <conditionalFormatting sqref="F50:I50 F51 H51">
    <cfRule type="expression" dxfId="58" priority="34" stopIfTrue="1">
      <formula>OR(ISBLANK(F50), ISNUMBER(F50), ISTEXT(F50))</formula>
    </cfRule>
  </conditionalFormatting>
  <conditionalFormatting sqref="I51">
    <cfRule type="expression" dxfId="57" priority="31" stopIfTrue="1">
      <formula>OR(ISBLANK(I51), ISNUMBER(I51), ISTEXT(I51))</formula>
    </cfRule>
  </conditionalFormatting>
  <conditionalFormatting sqref="G51">
    <cfRule type="expression" dxfId="56" priority="32" stopIfTrue="1">
      <formula>OR(ISBLANK(G51), ISNUMBER(G51), ISTEXT(G51))</formula>
    </cfRule>
  </conditionalFormatting>
  <conditionalFormatting sqref="C50:D51">
    <cfRule type="expression" dxfId="55" priority="36" stopIfTrue="1">
      <formula>OR(ISBLANK(C50), ISNUMBER(C50), ISTEXT(C50))</formula>
    </cfRule>
  </conditionalFormatting>
  <conditionalFormatting sqref="J50:J51">
    <cfRule type="expression" dxfId="54" priority="37" stopIfTrue="1">
      <formula>OR(ISBLANK(J50), ISNUMBER(J50), ISTEXT(J50))</formula>
    </cfRule>
  </conditionalFormatting>
  <conditionalFormatting sqref="K50:M51">
    <cfRule type="expression" dxfId="53" priority="30" stopIfTrue="1">
      <formula>OR(ISBLANK(K50), ISNUMBER(K50), ISTEXT(K50))</formula>
    </cfRule>
  </conditionalFormatting>
  <conditionalFormatting sqref="N50:N51">
    <cfRule type="expression" dxfId="52" priority="29" stopIfTrue="1">
      <formula>OR(ISBLANK(N50), ISNUMBER(N50), ISTEXT(N50))</formula>
    </cfRule>
  </conditionalFormatting>
  <conditionalFormatting sqref="O50:O51">
    <cfRule type="expression" dxfId="51" priority="28" stopIfTrue="1">
      <formula>OR(ISBLANK(O50), ISNUMBER(O50), ISTEXT(O50))</formula>
    </cfRule>
  </conditionalFormatting>
  <conditionalFormatting sqref="P50:P51">
    <cfRule type="expression" dxfId="50" priority="27" stopIfTrue="1">
      <formula>OR(ISBLANK(P50), ISNUMBER(P50), ISTEXT(P50))</formula>
    </cfRule>
  </conditionalFormatting>
  <conditionalFormatting sqref="E59">
    <cfRule type="expression" dxfId="49" priority="24" stopIfTrue="1">
      <formula>OR(ISBLANK(E59), ISNUMBER(E59), ISTEXT(E59))</formula>
    </cfRule>
  </conditionalFormatting>
  <conditionalFormatting sqref="E58">
    <cfRule type="expression" dxfId="48" priority="22" stopIfTrue="1">
      <formula>OR(ISBLANK(E58), ISNUMBER(E58), ISTEXT(E58))</formula>
    </cfRule>
  </conditionalFormatting>
  <conditionalFormatting sqref="F58:I58 F59 H59">
    <cfRule type="expression" dxfId="47" priority="23" stopIfTrue="1">
      <formula>OR(ISBLANK(F58), ISNUMBER(F58), ISTEXT(F58))</formula>
    </cfRule>
  </conditionalFormatting>
  <conditionalFormatting sqref="I59">
    <cfRule type="expression" dxfId="46" priority="20" stopIfTrue="1">
      <formula>OR(ISBLANK(I59), ISNUMBER(I59), ISTEXT(I59))</formula>
    </cfRule>
  </conditionalFormatting>
  <conditionalFormatting sqref="G59">
    <cfRule type="expression" dxfId="45" priority="21" stopIfTrue="1">
      <formula>OR(ISBLANK(G59), ISNUMBER(G59), ISTEXT(G59))</formula>
    </cfRule>
  </conditionalFormatting>
  <conditionalFormatting sqref="C58:D59">
    <cfRule type="expression" dxfId="44" priority="25" stopIfTrue="1">
      <formula>OR(ISBLANK(C58), ISNUMBER(C58), ISTEXT(C58))</formula>
    </cfRule>
  </conditionalFormatting>
  <conditionalFormatting sqref="J58:J59">
    <cfRule type="expression" dxfId="43" priority="26" stopIfTrue="1">
      <formula>OR(ISBLANK(J58), ISNUMBER(J58), ISTEXT(J58))</formula>
    </cfRule>
  </conditionalFormatting>
  <conditionalFormatting sqref="K58:M59">
    <cfRule type="expression" dxfId="42" priority="19" stopIfTrue="1">
      <formula>OR(ISBLANK(K58), ISNUMBER(K58), ISTEXT(K58))</formula>
    </cfRule>
  </conditionalFormatting>
  <conditionalFormatting sqref="N58:N59">
    <cfRule type="expression" dxfId="41" priority="18" stopIfTrue="1">
      <formula>OR(ISBLANK(N58), ISNUMBER(N58), ISTEXT(N58))</formula>
    </cfRule>
  </conditionalFormatting>
  <conditionalFormatting sqref="O58:O59">
    <cfRule type="expression" dxfId="40" priority="17" stopIfTrue="1">
      <formula>OR(ISBLANK(O58), ISNUMBER(O58), ISTEXT(O58))</formula>
    </cfRule>
  </conditionalFormatting>
  <conditionalFormatting sqref="P58:P59">
    <cfRule type="expression" dxfId="39" priority="16" stopIfTrue="1">
      <formula>OR(ISBLANK(P58), ISNUMBER(P58), ISTEXT(P58))</formula>
    </cfRule>
  </conditionalFormatting>
  <conditionalFormatting sqref="E66">
    <cfRule type="expression" dxfId="38" priority="13" stopIfTrue="1">
      <formula>OR(ISBLANK(E66), ISNUMBER(E66), ISTEXT(E66))</formula>
    </cfRule>
  </conditionalFormatting>
  <conditionalFormatting sqref="E65">
    <cfRule type="expression" dxfId="37" priority="11" stopIfTrue="1">
      <formula>OR(ISBLANK(E65), ISNUMBER(E65), ISTEXT(E65))</formula>
    </cfRule>
  </conditionalFormatting>
  <conditionalFormatting sqref="F65:I65 F66 H66">
    <cfRule type="expression" dxfId="36" priority="12" stopIfTrue="1">
      <formula>OR(ISBLANK(F65), ISNUMBER(F65), ISTEXT(F65))</formula>
    </cfRule>
  </conditionalFormatting>
  <conditionalFormatting sqref="I66">
    <cfRule type="expression" dxfId="35" priority="9" stopIfTrue="1">
      <formula>OR(ISBLANK(I66), ISNUMBER(I66), ISTEXT(I66))</formula>
    </cfRule>
  </conditionalFormatting>
  <conditionalFormatting sqref="G66">
    <cfRule type="expression" dxfId="34" priority="10" stopIfTrue="1">
      <formula>OR(ISBLANK(G66), ISNUMBER(G66), ISTEXT(G66))</formula>
    </cfRule>
  </conditionalFormatting>
  <conditionalFormatting sqref="C65:D66">
    <cfRule type="expression" dxfId="33" priority="14" stopIfTrue="1">
      <formula>OR(ISBLANK(C65), ISNUMBER(C65), ISTEXT(C65))</formula>
    </cfRule>
  </conditionalFormatting>
  <conditionalFormatting sqref="J65:J66">
    <cfRule type="expression" dxfId="32" priority="15" stopIfTrue="1">
      <formula>OR(ISBLANK(J65), ISNUMBER(J65), ISTEXT(J65))</formula>
    </cfRule>
  </conditionalFormatting>
  <conditionalFormatting sqref="K65:M66">
    <cfRule type="expression" dxfId="31" priority="8" stopIfTrue="1">
      <formula>OR(ISBLANK(K65), ISNUMBER(K65), ISTEXT(K65))</formula>
    </cfRule>
  </conditionalFormatting>
  <conditionalFormatting sqref="N65:N66">
    <cfRule type="expression" dxfId="30" priority="7" stopIfTrue="1">
      <formula>OR(ISBLANK(N65), ISNUMBER(N65), ISTEXT(N65))</formula>
    </cfRule>
  </conditionalFormatting>
  <conditionalFormatting sqref="O65:O66">
    <cfRule type="expression" dxfId="29" priority="6" stopIfTrue="1">
      <formula>OR(ISBLANK(O65), ISNUMBER(O65), ISTEXT(O65))</formula>
    </cfRule>
  </conditionalFormatting>
  <conditionalFormatting sqref="P65:P66">
    <cfRule type="expression" dxfId="28" priority="5" stopIfTrue="1">
      <formula>OR(ISBLANK(P65), ISNUMBER(P65), ISTEXT(P65))</formula>
    </cfRule>
  </conditionalFormatting>
  <conditionalFormatting sqref="E15">
    <cfRule type="expression" dxfId="26" priority="4" stopIfTrue="1">
      <formula>OR(ISBLANK(E15), ISNUMBER(E15), ISTEXT(E15))</formula>
    </cfRule>
  </conditionalFormatting>
  <conditionalFormatting sqref="E14">
    <cfRule type="expression" dxfId="25" priority="3" stopIfTrue="1">
      <formula>OR(ISBLANK(E14), ISNUMBER(E14), ISTEXT(E14))</formula>
    </cfRule>
  </conditionalFormatting>
  <conditionalFormatting sqref="E5">
    <cfRule type="expression" dxfId="24" priority="2" stopIfTrue="1">
      <formula>OR(ISBLANK(E5), ISNUMBER(E5), ISTEXT(E5))</formula>
    </cfRule>
  </conditionalFormatting>
  <conditionalFormatting sqref="E4">
    <cfRule type="expression" dxfId="23" priority="1" stopIfTrue="1">
      <formula>OR(ISBLANK(E4), ISNUMBER(E4), ISTEXT(E4))</formula>
    </cfRule>
  </conditionalFormatting>
  <conditionalFormatting sqref="F80:P80">
    <cfRule type="expression" dxfId="22" priority="110" stopIfTrue="1">
      <formula>F80&lt;&gt;0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showGridLines="0" zoomScale="80" zoomScaleNormal="80" workbookViewId="0"/>
  </sheetViews>
  <sheetFormatPr defaultRowHeight="15" x14ac:dyDescent="0.25"/>
  <cols>
    <col min="9" max="10" width="9.140625" style="1"/>
  </cols>
  <sheetData>
    <row r="2" spans="1:13" x14ac:dyDescent="0.25">
      <c r="A2" s="2"/>
      <c r="B2" s="2"/>
      <c r="C2" s="2"/>
      <c r="D2" s="2"/>
      <c r="E2" s="2"/>
      <c r="F2" s="2"/>
      <c r="G2" s="2"/>
      <c r="H2" s="2"/>
      <c r="I2" s="3"/>
      <c r="J2" s="3"/>
      <c r="K2" s="2"/>
      <c r="L2" s="2"/>
      <c r="M2" s="2"/>
    </row>
    <row r="3" spans="1:13" x14ac:dyDescent="0.25">
      <c r="A3" s="2"/>
      <c r="B3" s="2"/>
      <c r="C3" s="2"/>
      <c r="D3" s="4"/>
      <c r="E3" s="2"/>
      <c r="F3" s="2"/>
      <c r="G3" s="2"/>
      <c r="H3" s="2"/>
      <c r="I3" s="5" t="s">
        <v>36</v>
      </c>
      <c r="J3" s="5" t="s">
        <v>37</v>
      </c>
      <c r="K3" s="2"/>
      <c r="L3" s="4" t="s">
        <v>52</v>
      </c>
      <c r="M3" s="2"/>
    </row>
    <row r="4" spans="1:13" x14ac:dyDescent="0.25">
      <c r="A4" s="8">
        <f t="shared" ref="A4:A24" si="0">L4</f>
        <v>0.25407166123778491</v>
      </c>
      <c r="B4" s="4" t="s">
        <v>26</v>
      </c>
      <c r="C4" s="4" t="s">
        <v>53</v>
      </c>
      <c r="D4" s="4" t="s">
        <v>38</v>
      </c>
      <c r="E4" s="2"/>
      <c r="F4" s="4" t="s">
        <v>47</v>
      </c>
      <c r="G4" s="2"/>
      <c r="H4" s="2"/>
      <c r="I4" s="7">
        <v>385</v>
      </c>
      <c r="J4" s="7">
        <v>307</v>
      </c>
      <c r="K4" s="2"/>
      <c r="L4" s="6">
        <f t="shared" ref="L4:L24" si="1">(I4/J4)-1</f>
        <v>0.25407166123778491</v>
      </c>
      <c r="M4" s="2"/>
    </row>
    <row r="5" spans="1:13" x14ac:dyDescent="0.25">
      <c r="A5" s="8">
        <f t="shared" si="0"/>
        <v>0.25501130369253966</v>
      </c>
      <c r="B5" s="4" t="s">
        <v>26</v>
      </c>
      <c r="C5" s="4" t="s">
        <v>53</v>
      </c>
      <c r="D5" s="4" t="s">
        <v>27</v>
      </c>
      <c r="E5" s="2"/>
      <c r="F5" s="4" t="s">
        <v>30</v>
      </c>
      <c r="G5" s="2"/>
      <c r="H5" s="2"/>
      <c r="I5" s="7">
        <v>8327</v>
      </c>
      <c r="J5" s="7">
        <v>6635</v>
      </c>
      <c r="K5" s="2"/>
      <c r="L5" s="6">
        <f t="shared" si="1"/>
        <v>0.25501130369253966</v>
      </c>
      <c r="M5" s="2"/>
    </row>
    <row r="6" spans="1:13" x14ac:dyDescent="0.25">
      <c r="A6" s="8">
        <f t="shared" si="0"/>
        <v>0.25555555555555554</v>
      </c>
      <c r="B6" s="4" t="s">
        <v>26</v>
      </c>
      <c r="C6" s="4" t="s">
        <v>53</v>
      </c>
      <c r="D6" s="4" t="s">
        <v>38</v>
      </c>
      <c r="E6" s="2"/>
      <c r="F6" s="4" t="s">
        <v>44</v>
      </c>
      <c r="G6" s="2"/>
      <c r="H6" s="2"/>
      <c r="I6" s="7">
        <v>113</v>
      </c>
      <c r="J6" s="7">
        <v>90</v>
      </c>
      <c r="K6" s="2"/>
      <c r="L6" s="6">
        <f t="shared" si="1"/>
        <v>0.25555555555555554</v>
      </c>
      <c r="M6" s="2"/>
    </row>
    <row r="7" spans="1:13" x14ac:dyDescent="0.25">
      <c r="A7" s="8">
        <f t="shared" si="0"/>
        <v>0.26842584167424932</v>
      </c>
      <c r="B7" s="4" t="s">
        <v>26</v>
      </c>
      <c r="C7" s="4" t="s">
        <v>53</v>
      </c>
      <c r="D7" s="4" t="s">
        <v>38</v>
      </c>
      <c r="E7" s="2"/>
      <c r="F7" s="4" t="s">
        <v>45</v>
      </c>
      <c r="G7" s="2"/>
      <c r="H7" s="2"/>
      <c r="I7" s="7">
        <v>1394</v>
      </c>
      <c r="J7" s="7">
        <v>1099</v>
      </c>
      <c r="K7" s="2"/>
      <c r="L7" s="6">
        <f t="shared" si="1"/>
        <v>0.26842584167424932</v>
      </c>
      <c r="M7" s="2"/>
    </row>
    <row r="8" spans="1:13" x14ac:dyDescent="0.25">
      <c r="A8" s="8">
        <f t="shared" si="0"/>
        <v>0.30107526881720426</v>
      </c>
      <c r="B8" s="4" t="s">
        <v>26</v>
      </c>
      <c r="C8" s="4" t="s">
        <v>53</v>
      </c>
      <c r="D8" s="4" t="s">
        <v>38</v>
      </c>
      <c r="E8" s="2"/>
      <c r="F8" s="4" t="s">
        <v>39</v>
      </c>
      <c r="G8" s="2"/>
      <c r="H8" s="2"/>
      <c r="I8" s="7">
        <v>121</v>
      </c>
      <c r="J8" s="7">
        <v>93</v>
      </c>
      <c r="K8" s="2"/>
      <c r="L8" s="6">
        <f t="shared" si="1"/>
        <v>0.30107526881720426</v>
      </c>
      <c r="M8" s="2"/>
    </row>
    <row r="9" spans="1:13" x14ac:dyDescent="0.25">
      <c r="A9" s="8">
        <f t="shared" si="0"/>
        <v>0.33163339647384515</v>
      </c>
      <c r="B9" s="4" t="s">
        <v>26</v>
      </c>
      <c r="C9" s="4" t="s">
        <v>53</v>
      </c>
      <c r="D9" s="4" t="s">
        <v>27</v>
      </c>
      <c r="E9" s="2"/>
      <c r="F9" s="4" t="s">
        <v>33</v>
      </c>
      <c r="G9" s="2"/>
      <c r="H9" s="2"/>
      <c r="I9" s="7">
        <v>9139</v>
      </c>
      <c r="J9" s="7">
        <v>6863</v>
      </c>
      <c r="K9" s="2"/>
      <c r="L9" s="6">
        <f t="shared" si="1"/>
        <v>0.33163339647384515</v>
      </c>
      <c r="M9" s="2"/>
    </row>
    <row r="10" spans="1:13" x14ac:dyDescent="0.25">
      <c r="A10" s="8">
        <f t="shared" si="0"/>
        <v>0.33753501400560215</v>
      </c>
      <c r="B10" s="4" t="s">
        <v>26</v>
      </c>
      <c r="C10" s="4" t="s">
        <v>53</v>
      </c>
      <c r="D10" s="4" t="s">
        <v>27</v>
      </c>
      <c r="E10" s="2"/>
      <c r="F10" s="4" t="s">
        <v>28</v>
      </c>
      <c r="G10" s="2"/>
      <c r="H10" s="2"/>
      <c r="I10" s="7">
        <v>2865</v>
      </c>
      <c r="J10" s="7">
        <v>2142</v>
      </c>
      <c r="K10" s="2"/>
      <c r="L10" s="6">
        <f t="shared" si="1"/>
        <v>0.33753501400560215</v>
      </c>
      <c r="M10" s="2"/>
    </row>
    <row r="11" spans="1:13" x14ac:dyDescent="0.25">
      <c r="A11" s="8">
        <f t="shared" si="0"/>
        <v>0.34863013698630141</v>
      </c>
      <c r="B11" s="4" t="s">
        <v>26</v>
      </c>
      <c r="C11" s="4" t="s">
        <v>53</v>
      </c>
      <c r="D11" s="4" t="s">
        <v>27</v>
      </c>
      <c r="E11" s="2"/>
      <c r="F11" s="4" t="s">
        <v>31</v>
      </c>
      <c r="G11" s="2"/>
      <c r="H11" s="2"/>
      <c r="I11" s="7">
        <v>3938</v>
      </c>
      <c r="J11" s="7">
        <v>2920</v>
      </c>
      <c r="K11" s="2"/>
      <c r="L11" s="6">
        <f t="shared" si="1"/>
        <v>0.34863013698630141</v>
      </c>
      <c r="M11" s="2"/>
    </row>
    <row r="12" spans="1:13" x14ac:dyDescent="0.25">
      <c r="A12" s="8">
        <f t="shared" si="0"/>
        <v>0.35963695953611485</v>
      </c>
      <c r="B12" s="4" t="s">
        <v>26</v>
      </c>
      <c r="C12" s="4" t="s">
        <v>53</v>
      </c>
      <c r="D12" s="4" t="s">
        <v>27</v>
      </c>
      <c r="E12" s="2"/>
      <c r="F12" s="4" t="s">
        <v>29</v>
      </c>
      <c r="G12" s="2"/>
      <c r="H12" s="2"/>
      <c r="I12" s="7">
        <v>10786</v>
      </c>
      <c r="J12" s="7">
        <v>7933</v>
      </c>
      <c r="K12" s="2"/>
      <c r="L12" s="6">
        <f t="shared" si="1"/>
        <v>0.35963695953611485</v>
      </c>
      <c r="M12" s="2"/>
    </row>
    <row r="13" spans="1:13" x14ac:dyDescent="0.25">
      <c r="A13" s="8">
        <f t="shared" si="0"/>
        <v>0.36610486891385774</v>
      </c>
      <c r="B13" s="4" t="s">
        <v>26</v>
      </c>
      <c r="C13" s="4" t="s">
        <v>53</v>
      </c>
      <c r="D13" s="4" t="s">
        <v>27</v>
      </c>
      <c r="E13" s="2"/>
      <c r="F13" s="4" t="s">
        <v>34</v>
      </c>
      <c r="G13" s="2"/>
      <c r="H13" s="2"/>
      <c r="I13" s="7">
        <v>2918</v>
      </c>
      <c r="J13" s="7">
        <v>2136</v>
      </c>
      <c r="K13" s="2"/>
      <c r="L13" s="6">
        <f t="shared" si="1"/>
        <v>0.36610486891385774</v>
      </c>
      <c r="M13" s="2"/>
    </row>
    <row r="14" spans="1:13" x14ac:dyDescent="0.25">
      <c r="A14" s="8">
        <f t="shared" si="0"/>
        <v>0.3757836990595611</v>
      </c>
      <c r="B14" s="4" t="s">
        <v>26</v>
      </c>
      <c r="C14" s="4" t="s">
        <v>53</v>
      </c>
      <c r="D14" s="4" t="s">
        <v>27</v>
      </c>
      <c r="E14" s="2"/>
      <c r="F14" s="4" t="s">
        <v>35</v>
      </c>
      <c r="G14" s="2"/>
      <c r="H14" s="2"/>
      <c r="I14" s="7">
        <v>3511</v>
      </c>
      <c r="J14" s="7">
        <v>2552</v>
      </c>
      <c r="K14" s="2"/>
      <c r="L14" s="6">
        <f t="shared" si="1"/>
        <v>0.3757836990595611</v>
      </c>
      <c r="M14" s="2"/>
    </row>
    <row r="15" spans="1:13" x14ac:dyDescent="0.25">
      <c r="A15" s="8">
        <f t="shared" si="0"/>
        <v>0.37937384898710858</v>
      </c>
      <c r="B15" s="4" t="s">
        <v>26</v>
      </c>
      <c r="C15" s="4" t="s">
        <v>53</v>
      </c>
      <c r="D15" s="4" t="s">
        <v>38</v>
      </c>
      <c r="E15" s="2"/>
      <c r="F15" s="4" t="s">
        <v>48</v>
      </c>
      <c r="G15" s="2"/>
      <c r="H15" s="2"/>
      <c r="I15" s="7">
        <v>2996</v>
      </c>
      <c r="J15" s="7">
        <v>2172</v>
      </c>
      <c r="K15" s="2"/>
      <c r="L15" s="6">
        <f t="shared" si="1"/>
        <v>0.37937384898710858</v>
      </c>
      <c r="M15" s="2"/>
    </row>
    <row r="16" spans="1:13" x14ac:dyDescent="0.25">
      <c r="A16" s="8">
        <f t="shared" si="0"/>
        <v>0.3842592592592593</v>
      </c>
      <c r="B16" s="4" t="s">
        <v>26</v>
      </c>
      <c r="C16" s="4" t="s">
        <v>53</v>
      </c>
      <c r="D16" s="4" t="s">
        <v>38</v>
      </c>
      <c r="E16" s="2"/>
      <c r="F16" s="4" t="s">
        <v>50</v>
      </c>
      <c r="G16" s="2"/>
      <c r="H16" s="2"/>
      <c r="I16" s="7">
        <v>299</v>
      </c>
      <c r="J16" s="7">
        <v>216</v>
      </c>
      <c r="K16" s="2"/>
      <c r="L16" s="6">
        <f t="shared" si="1"/>
        <v>0.3842592592592593</v>
      </c>
      <c r="M16" s="2"/>
    </row>
    <row r="17" spans="1:13" x14ac:dyDescent="0.25">
      <c r="A17" s="8">
        <f t="shared" si="0"/>
        <v>0.39024390243902429</v>
      </c>
      <c r="B17" s="4" t="s">
        <v>26</v>
      </c>
      <c r="C17" s="4" t="s">
        <v>53</v>
      </c>
      <c r="D17" s="4" t="s">
        <v>38</v>
      </c>
      <c r="E17" s="2"/>
      <c r="F17" s="4" t="s">
        <v>41</v>
      </c>
      <c r="G17" s="2"/>
      <c r="H17" s="2"/>
      <c r="I17" s="7">
        <v>57</v>
      </c>
      <c r="J17" s="7">
        <v>41</v>
      </c>
      <c r="K17" s="2"/>
      <c r="L17" s="6">
        <f t="shared" si="1"/>
        <v>0.39024390243902429</v>
      </c>
      <c r="M17" s="2"/>
    </row>
    <row r="18" spans="1:13" x14ac:dyDescent="0.25">
      <c r="A18" s="8">
        <f t="shared" si="0"/>
        <v>0.39999999999999991</v>
      </c>
      <c r="B18" s="4" t="s">
        <v>26</v>
      </c>
      <c r="C18" s="4" t="s">
        <v>53</v>
      </c>
      <c r="D18" s="4" t="s">
        <v>38</v>
      </c>
      <c r="E18" s="2"/>
      <c r="F18" s="4" t="s">
        <v>46</v>
      </c>
      <c r="G18" s="2"/>
      <c r="H18" s="2"/>
      <c r="I18" s="7">
        <v>413</v>
      </c>
      <c r="J18" s="7">
        <v>295</v>
      </c>
      <c r="K18" s="2"/>
      <c r="L18" s="6">
        <f t="shared" si="1"/>
        <v>0.39999999999999991</v>
      </c>
      <c r="M18" s="2"/>
    </row>
    <row r="19" spans="1:13" x14ac:dyDescent="0.25">
      <c r="A19" s="8">
        <f t="shared" si="0"/>
        <v>0.40082644628099184</v>
      </c>
      <c r="B19" s="4" t="s">
        <v>26</v>
      </c>
      <c r="C19" s="4" t="s">
        <v>53</v>
      </c>
      <c r="D19" s="4" t="s">
        <v>27</v>
      </c>
      <c r="E19" s="2"/>
      <c r="F19" s="4" t="s">
        <v>32</v>
      </c>
      <c r="G19" s="2"/>
      <c r="H19" s="2"/>
      <c r="I19" s="7">
        <v>1356</v>
      </c>
      <c r="J19" s="7">
        <v>968</v>
      </c>
      <c r="K19" s="2"/>
      <c r="L19" s="6">
        <f t="shared" si="1"/>
        <v>0.40082644628099184</v>
      </c>
      <c r="M19" s="2"/>
    </row>
    <row r="20" spans="1:13" x14ac:dyDescent="0.25">
      <c r="A20" s="8">
        <f t="shared" si="0"/>
        <v>0.40298507462686572</v>
      </c>
      <c r="B20" s="4" t="s">
        <v>26</v>
      </c>
      <c r="C20" s="4" t="s">
        <v>53</v>
      </c>
      <c r="D20" s="4" t="s">
        <v>38</v>
      </c>
      <c r="E20" s="2"/>
      <c r="F20" s="4" t="s">
        <v>43</v>
      </c>
      <c r="G20" s="2"/>
      <c r="H20" s="2"/>
      <c r="I20" s="7">
        <v>282</v>
      </c>
      <c r="J20" s="7">
        <v>201</v>
      </c>
      <c r="K20" s="2"/>
      <c r="L20" s="6">
        <f t="shared" si="1"/>
        <v>0.40298507462686572</v>
      </c>
      <c r="M20" s="2"/>
    </row>
    <row r="21" spans="1:13" x14ac:dyDescent="0.25">
      <c r="A21" s="8">
        <f t="shared" si="0"/>
        <v>0.41463414634146334</v>
      </c>
      <c r="B21" s="4" t="s">
        <v>26</v>
      </c>
      <c r="C21" s="4" t="s">
        <v>53</v>
      </c>
      <c r="D21" s="4" t="s">
        <v>38</v>
      </c>
      <c r="E21" s="2"/>
      <c r="F21" s="4" t="s">
        <v>51</v>
      </c>
      <c r="G21" s="2"/>
      <c r="H21" s="2"/>
      <c r="I21" s="7">
        <v>58</v>
      </c>
      <c r="J21" s="7">
        <v>41</v>
      </c>
      <c r="K21" s="2"/>
      <c r="L21" s="6">
        <f t="shared" si="1"/>
        <v>0.41463414634146334</v>
      </c>
      <c r="M21" s="2"/>
    </row>
    <row r="22" spans="1:13" x14ac:dyDescent="0.25">
      <c r="A22" s="8">
        <f t="shared" si="0"/>
        <v>0.43902439024390238</v>
      </c>
      <c r="B22" s="4" t="s">
        <v>26</v>
      </c>
      <c r="C22" s="4" t="s">
        <v>53</v>
      </c>
      <c r="D22" s="4" t="s">
        <v>38</v>
      </c>
      <c r="E22" s="2"/>
      <c r="F22" s="4" t="s">
        <v>40</v>
      </c>
      <c r="G22" s="2"/>
      <c r="H22" s="2"/>
      <c r="I22" s="7">
        <v>177</v>
      </c>
      <c r="J22" s="7">
        <v>123</v>
      </c>
      <c r="K22" s="2"/>
      <c r="L22" s="6">
        <f t="shared" si="1"/>
        <v>0.43902439024390238</v>
      </c>
      <c r="M22" s="2"/>
    </row>
    <row r="23" spans="1:13" x14ac:dyDescent="0.25">
      <c r="A23" s="8">
        <f t="shared" si="0"/>
        <v>0.44791666666666674</v>
      </c>
      <c r="B23" s="4" t="s">
        <v>26</v>
      </c>
      <c r="C23" s="4" t="s">
        <v>53</v>
      </c>
      <c r="D23" s="4" t="s">
        <v>38</v>
      </c>
      <c r="E23" s="2"/>
      <c r="F23" s="4" t="s">
        <v>42</v>
      </c>
      <c r="G23" s="2"/>
      <c r="H23" s="2"/>
      <c r="I23" s="7">
        <v>139</v>
      </c>
      <c r="J23" s="7">
        <v>96</v>
      </c>
      <c r="K23" s="2"/>
      <c r="L23" s="6">
        <f t="shared" si="1"/>
        <v>0.44791666666666674</v>
      </c>
      <c r="M23" s="2"/>
    </row>
    <row r="24" spans="1:13" x14ac:dyDescent="0.25">
      <c r="A24" s="8">
        <f t="shared" si="0"/>
        <v>0.48476257973068737</v>
      </c>
      <c r="B24" s="4" t="s">
        <v>26</v>
      </c>
      <c r="C24" s="4" t="s">
        <v>53</v>
      </c>
      <c r="D24" s="4" t="s">
        <v>38</v>
      </c>
      <c r="E24" s="2"/>
      <c r="F24" s="4" t="s">
        <v>49</v>
      </c>
      <c r="G24" s="2"/>
      <c r="H24" s="2"/>
      <c r="I24" s="7">
        <v>2095</v>
      </c>
      <c r="J24" s="7">
        <v>1411</v>
      </c>
      <c r="K24" s="2"/>
      <c r="L24" s="6">
        <f t="shared" si="1"/>
        <v>0.48476257973068737</v>
      </c>
      <c r="M24" s="2"/>
    </row>
    <row r="25" spans="1:13" x14ac:dyDescent="0.25">
      <c r="A25" s="2"/>
      <c r="B25" s="2"/>
      <c r="C25" s="2"/>
      <c r="D25" s="2"/>
      <c r="E25" s="2"/>
      <c r="F25" s="2"/>
      <c r="G25" s="2"/>
      <c r="H25" s="2"/>
      <c r="I25" s="3"/>
      <c r="J25" s="3"/>
      <c r="K25" s="2"/>
      <c r="L25" s="2"/>
      <c r="M25" s="2"/>
    </row>
    <row r="26" spans="1:13" x14ac:dyDescent="0.25">
      <c r="A26" s="2"/>
      <c r="B26" s="2"/>
      <c r="C26" s="2" t="s">
        <v>54</v>
      </c>
      <c r="D26" s="2"/>
      <c r="E26" s="2"/>
      <c r="F26" s="2" t="s">
        <v>19</v>
      </c>
      <c r="G26" s="2"/>
      <c r="H26" s="2"/>
      <c r="I26" s="3">
        <v>7429</v>
      </c>
      <c r="J26" s="3"/>
      <c r="K26" s="2"/>
      <c r="L26" s="2"/>
      <c r="M26" s="2"/>
    </row>
  </sheetData>
  <sortState ref="A4:K24">
    <sortCondition ref="A2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80" zoomScaleNormal="80" workbookViewId="0">
      <selection activeCell="F17" sqref="F17"/>
    </sheetView>
  </sheetViews>
  <sheetFormatPr defaultRowHeight="15" x14ac:dyDescent="0.25"/>
  <sheetData>
    <row r="1" spans="1:8" x14ac:dyDescent="0.25">
      <c r="A1" s="17" t="s">
        <v>17</v>
      </c>
      <c r="B1" s="10"/>
      <c r="C1" s="9"/>
      <c r="D1" s="9"/>
      <c r="E1" s="9"/>
      <c r="F1" s="9"/>
      <c r="G1" s="9"/>
      <c r="H1" s="10"/>
    </row>
    <row r="2" spans="1:8" x14ac:dyDescent="0.25">
      <c r="A2" s="10"/>
      <c r="B2" s="10"/>
      <c r="C2" s="9"/>
      <c r="D2" s="9"/>
      <c r="E2" s="9"/>
      <c r="F2" s="9"/>
      <c r="G2" s="9"/>
      <c r="H2" s="10" t="s">
        <v>19</v>
      </c>
    </row>
    <row r="3" spans="1:8" x14ac:dyDescent="0.25">
      <c r="A3" s="10"/>
      <c r="B3" s="10"/>
      <c r="C3" s="9"/>
      <c r="D3" s="9"/>
      <c r="E3" s="9"/>
      <c r="F3" s="9" t="s">
        <v>18</v>
      </c>
      <c r="G3" s="9"/>
      <c r="H3" s="10">
        <v>6470</v>
      </c>
    </row>
    <row r="4" spans="1:8" x14ac:dyDescent="0.25">
      <c r="A4" s="10"/>
      <c r="B4" s="10"/>
      <c r="C4" s="9"/>
      <c r="D4" s="9"/>
      <c r="E4" s="9"/>
      <c r="F4" s="9"/>
      <c r="G4" s="9" t="s">
        <v>20</v>
      </c>
      <c r="H4" s="10">
        <v>6777</v>
      </c>
    </row>
    <row r="5" spans="1:8" x14ac:dyDescent="0.25">
      <c r="A5" s="10"/>
      <c r="B5" s="10"/>
      <c r="C5" s="9"/>
      <c r="D5" s="9"/>
      <c r="E5" s="9"/>
      <c r="F5" s="9" t="s">
        <v>21</v>
      </c>
      <c r="G5" s="9"/>
      <c r="H5" s="10">
        <v>8812</v>
      </c>
    </row>
    <row r="6" spans="1:8" x14ac:dyDescent="0.25">
      <c r="A6" s="10"/>
      <c r="B6" s="10"/>
      <c r="C6" s="9"/>
      <c r="D6" s="9"/>
      <c r="E6" s="9"/>
      <c r="F6" s="9"/>
      <c r="G6" s="9" t="s">
        <v>22</v>
      </c>
      <c r="H6" s="10">
        <v>1332</v>
      </c>
    </row>
    <row r="7" spans="1:8" x14ac:dyDescent="0.25">
      <c r="A7" s="10"/>
      <c r="B7" s="10"/>
      <c r="C7" s="9"/>
      <c r="D7" s="9"/>
      <c r="E7" s="9"/>
      <c r="F7" s="9" t="s">
        <v>23</v>
      </c>
      <c r="G7" s="9"/>
      <c r="H7" s="10">
        <v>1312</v>
      </c>
    </row>
    <row r="8" spans="1:8" x14ac:dyDescent="0.25">
      <c r="A8" s="10"/>
      <c r="B8" s="10"/>
      <c r="C8" s="9"/>
      <c r="D8" s="9"/>
      <c r="E8" s="9"/>
      <c r="F8" s="9" t="s">
        <v>24</v>
      </c>
      <c r="G8" s="9"/>
      <c r="H8" s="10">
        <v>1912</v>
      </c>
    </row>
    <row r="9" spans="1:8" x14ac:dyDescent="0.25">
      <c r="A9" s="10"/>
      <c r="B9" s="10"/>
      <c r="C9" s="9"/>
      <c r="D9" s="9"/>
      <c r="E9" s="9"/>
      <c r="F9" s="9"/>
      <c r="G9" s="9"/>
      <c r="H9" s="10"/>
    </row>
    <row r="12" spans="1:8" x14ac:dyDescent="0.25">
      <c r="F12" t="s">
        <v>64</v>
      </c>
      <c r="H12">
        <v>2406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4"/>
  <sheetViews>
    <sheetView showGridLines="0" zoomScale="80" zoomScaleNormal="80" workbookViewId="0">
      <pane xSplit="1" ySplit="11" topLeftCell="B14" activePane="bottomRight" state="frozen"/>
      <selection pane="topRight" activeCell="B1" sqref="B1"/>
      <selection pane="bottomLeft" activeCell="A12" sqref="A12"/>
      <selection pane="bottomRight" activeCell="I24" sqref="I24"/>
    </sheetView>
  </sheetViews>
  <sheetFormatPr defaultColWidth="9.7109375" defaultRowHeight="12.75" customHeight="1" x14ac:dyDescent="0.2"/>
  <cols>
    <col min="1" max="1" width="3.7109375" style="11" customWidth="1"/>
    <col min="2" max="14" width="9.7109375" style="11"/>
    <col min="15" max="15" width="9.7109375" style="12"/>
    <col min="16" max="16384" width="9.7109375" style="11"/>
  </cols>
  <sheetData>
    <row r="1" spans="2:23" ht="12.75" customHeight="1" x14ac:dyDescent="0.2">
      <c r="B1" s="11" t="s">
        <v>67</v>
      </c>
      <c r="C1" s="13" t="s">
        <v>68</v>
      </c>
      <c r="D1" s="13"/>
      <c r="L1" s="13" t="s">
        <v>69</v>
      </c>
    </row>
    <row r="2" spans="2:23" ht="12.75" customHeight="1" x14ac:dyDescent="0.2">
      <c r="J2" s="13" t="s">
        <v>70</v>
      </c>
      <c r="L2" s="42" t="s">
        <v>71</v>
      </c>
    </row>
    <row r="3" spans="2:23" ht="12.75" customHeight="1" x14ac:dyDescent="0.2">
      <c r="C3" s="13" t="s">
        <v>72</v>
      </c>
      <c r="D3" s="13"/>
      <c r="J3" s="13" t="s">
        <v>73</v>
      </c>
      <c r="L3" s="14">
        <v>1</v>
      </c>
    </row>
    <row r="4" spans="2:23" ht="12.75" customHeight="1" x14ac:dyDescent="0.2">
      <c r="C4" s="13" t="s">
        <v>74</v>
      </c>
      <c r="D4" s="13"/>
      <c r="J4" s="13" t="s">
        <v>75</v>
      </c>
      <c r="L4" s="12"/>
    </row>
    <row r="5" spans="2:23" ht="12.75" customHeight="1" x14ac:dyDescent="0.2">
      <c r="C5" s="13" t="s">
        <v>76</v>
      </c>
      <c r="D5" s="13"/>
      <c r="J5" s="13" t="s">
        <v>77</v>
      </c>
      <c r="L5" s="12"/>
    </row>
    <row r="6" spans="2:23" ht="12.75" customHeight="1" x14ac:dyDescent="0.2">
      <c r="J6" s="13" t="s">
        <v>78</v>
      </c>
      <c r="L6" s="12"/>
    </row>
    <row r="7" spans="2:23" ht="12.75" customHeight="1" x14ac:dyDescent="0.2">
      <c r="J7" s="13" t="s">
        <v>79</v>
      </c>
      <c r="L7" s="12"/>
    </row>
    <row r="8" spans="2:23" ht="12.75" customHeight="1" x14ac:dyDescent="0.2">
      <c r="J8" s="13" t="s">
        <v>94</v>
      </c>
      <c r="L8" s="12"/>
    </row>
    <row r="10" spans="2:23" ht="12.75" customHeight="1" x14ac:dyDescent="0.2">
      <c r="Q10" s="12" t="s">
        <v>101</v>
      </c>
      <c r="R10" s="12"/>
      <c r="S10" s="12"/>
      <c r="T10" s="12"/>
      <c r="U10" s="12"/>
      <c r="V10" s="12"/>
      <c r="W10" s="12"/>
    </row>
    <row r="11" spans="2:23" ht="12.75" customHeight="1" x14ac:dyDescent="0.2">
      <c r="B11" s="45" t="s">
        <v>95</v>
      </c>
      <c r="C11" s="45" t="s">
        <v>80</v>
      </c>
      <c r="D11" s="45"/>
      <c r="E11" s="45" t="s">
        <v>81</v>
      </c>
      <c r="F11" s="45"/>
      <c r="G11" s="45" t="s">
        <v>109</v>
      </c>
      <c r="H11" s="45"/>
      <c r="I11" s="42" t="s">
        <v>82</v>
      </c>
      <c r="J11" s="42" t="s">
        <v>83</v>
      </c>
      <c r="K11" s="42" t="s">
        <v>84</v>
      </c>
      <c r="L11" s="42" t="s">
        <v>85</v>
      </c>
      <c r="M11" s="42" t="s">
        <v>86</v>
      </c>
      <c r="N11" s="42" t="s">
        <v>87</v>
      </c>
      <c r="O11" s="42" t="s">
        <v>93</v>
      </c>
      <c r="Q11" s="42" t="s">
        <v>103</v>
      </c>
      <c r="R11" s="12" t="s">
        <v>104</v>
      </c>
      <c r="S11" s="12" t="s">
        <v>78</v>
      </c>
      <c r="T11" s="12" t="s">
        <v>102</v>
      </c>
      <c r="U11" s="12" t="s">
        <v>105</v>
      </c>
      <c r="V11" s="12" t="s">
        <v>106</v>
      </c>
      <c r="W11" s="12"/>
    </row>
    <row r="12" spans="2:23" ht="12.75" customHeight="1" x14ac:dyDescent="0.2">
      <c r="B12" s="45" t="s">
        <v>96</v>
      </c>
      <c r="C12" s="45" t="s">
        <v>88</v>
      </c>
      <c r="D12" s="45"/>
      <c r="E12" s="45" t="s">
        <v>89</v>
      </c>
      <c r="F12" s="45"/>
      <c r="G12" s="45" t="s">
        <v>90</v>
      </c>
      <c r="H12" s="45"/>
      <c r="I12" s="19">
        <v>0</v>
      </c>
      <c r="J12" s="19">
        <v>1</v>
      </c>
      <c r="K12" s="19">
        <v>1</v>
      </c>
      <c r="L12" s="19">
        <v>0</v>
      </c>
      <c r="M12" s="19">
        <v>1</v>
      </c>
      <c r="N12" s="19">
        <v>0</v>
      </c>
      <c r="O12" s="19">
        <v>0</v>
      </c>
      <c r="Q12" s="19">
        <v>0</v>
      </c>
      <c r="R12" s="19">
        <v>0</v>
      </c>
      <c r="S12" s="19">
        <v>0</v>
      </c>
      <c r="T12" s="19">
        <v>0</v>
      </c>
      <c r="U12" s="19">
        <v>0</v>
      </c>
      <c r="V12" s="19">
        <v>0</v>
      </c>
      <c r="W12" s="19">
        <v>0</v>
      </c>
    </row>
    <row r="13" spans="2:23" ht="12.75" customHeight="1" x14ac:dyDescent="0.2">
      <c r="B13" s="45" t="s">
        <v>96</v>
      </c>
      <c r="C13" s="45" t="s">
        <v>91</v>
      </c>
      <c r="D13" s="45"/>
      <c r="E13" s="45" t="s">
        <v>92</v>
      </c>
      <c r="F13" s="45"/>
      <c r="G13" s="45"/>
      <c r="H13" s="45"/>
      <c r="I13" s="19">
        <v>0</v>
      </c>
      <c r="J13" s="19">
        <v>0</v>
      </c>
      <c r="K13" s="19">
        <v>0</v>
      </c>
      <c r="L13" s="19">
        <v>0</v>
      </c>
      <c r="M13" s="19">
        <v>0</v>
      </c>
      <c r="N13" s="19">
        <v>0</v>
      </c>
      <c r="O13" s="19">
        <v>0</v>
      </c>
      <c r="Q13" s="19">
        <v>0</v>
      </c>
      <c r="R13" s="19">
        <v>0</v>
      </c>
      <c r="S13" s="19">
        <v>0</v>
      </c>
      <c r="T13" s="19">
        <v>0</v>
      </c>
      <c r="U13" s="19">
        <v>0</v>
      </c>
      <c r="V13" s="19">
        <v>0</v>
      </c>
      <c r="W13" s="19">
        <v>0</v>
      </c>
    </row>
    <row r="14" spans="2:23" ht="12.75" customHeight="1" x14ac:dyDescent="0.2">
      <c r="B14" s="45" t="s">
        <v>100</v>
      </c>
      <c r="C14" s="45" t="s">
        <v>97</v>
      </c>
      <c r="D14" s="45"/>
      <c r="E14" s="45" t="s">
        <v>98</v>
      </c>
      <c r="F14" s="45"/>
      <c r="G14" s="45" t="s">
        <v>99</v>
      </c>
      <c r="H14" s="45"/>
      <c r="I14" s="19">
        <v>1</v>
      </c>
      <c r="J14" s="19">
        <v>1</v>
      </c>
      <c r="K14" s="19">
        <v>1</v>
      </c>
      <c r="L14" s="19">
        <v>1</v>
      </c>
      <c r="M14" s="19">
        <v>0</v>
      </c>
      <c r="N14" s="19">
        <v>0</v>
      </c>
      <c r="O14" s="19">
        <v>0</v>
      </c>
      <c r="Q14" s="19">
        <v>1</v>
      </c>
      <c r="R14" s="19">
        <v>0</v>
      </c>
      <c r="S14" s="19">
        <v>0</v>
      </c>
      <c r="T14" s="19">
        <v>0</v>
      </c>
      <c r="U14" s="19">
        <v>0</v>
      </c>
      <c r="V14" s="19">
        <v>0</v>
      </c>
      <c r="W14" s="19">
        <v>0</v>
      </c>
    </row>
    <row r="15" spans="2:23" ht="12.75" customHeight="1" x14ac:dyDescent="0.2">
      <c r="B15" s="45" t="s">
        <v>100</v>
      </c>
      <c r="C15" s="45" t="s">
        <v>107</v>
      </c>
      <c r="D15" s="45"/>
      <c r="E15" s="45" t="s">
        <v>108</v>
      </c>
      <c r="F15" s="45"/>
      <c r="G15" s="45" t="s">
        <v>65</v>
      </c>
      <c r="H15" s="45"/>
      <c r="I15" s="19">
        <v>1</v>
      </c>
      <c r="J15" s="19">
        <v>1</v>
      </c>
      <c r="K15" s="19">
        <v>1</v>
      </c>
      <c r="L15" s="19">
        <v>0</v>
      </c>
      <c r="M15" s="19">
        <v>0</v>
      </c>
      <c r="N15" s="19">
        <v>0</v>
      </c>
      <c r="O15" s="19">
        <v>1</v>
      </c>
      <c r="Q15" s="19">
        <v>0</v>
      </c>
      <c r="R15" s="19">
        <v>0</v>
      </c>
      <c r="S15" s="19">
        <v>0</v>
      </c>
      <c r="T15" s="19">
        <v>0</v>
      </c>
      <c r="U15" s="19">
        <v>0</v>
      </c>
      <c r="V15" s="19">
        <v>0</v>
      </c>
      <c r="W15" s="19">
        <v>0</v>
      </c>
    </row>
    <row r="16" spans="2:23" ht="12.75" customHeight="1" x14ac:dyDescent="0.2">
      <c r="B16" s="45" t="s">
        <v>100</v>
      </c>
      <c r="C16" s="45" t="s">
        <v>107</v>
      </c>
      <c r="D16" s="45"/>
      <c r="E16" s="45" t="s">
        <v>111</v>
      </c>
      <c r="F16" s="45"/>
      <c r="G16" s="45" t="s">
        <v>110</v>
      </c>
      <c r="H16" s="45"/>
      <c r="I16" s="19">
        <v>1</v>
      </c>
      <c r="J16" s="19">
        <v>1</v>
      </c>
      <c r="K16" s="19">
        <v>1</v>
      </c>
      <c r="L16" s="19">
        <v>1</v>
      </c>
      <c r="M16" s="19">
        <v>1</v>
      </c>
      <c r="N16" s="19">
        <v>0</v>
      </c>
      <c r="O16" s="19">
        <v>0</v>
      </c>
      <c r="Q16" s="19">
        <v>0</v>
      </c>
      <c r="R16" s="19">
        <v>0</v>
      </c>
      <c r="S16" s="19">
        <v>0</v>
      </c>
      <c r="T16" s="19">
        <v>0</v>
      </c>
      <c r="U16" s="19">
        <v>0</v>
      </c>
      <c r="V16" s="19">
        <v>0</v>
      </c>
      <c r="W16" s="19">
        <v>0</v>
      </c>
    </row>
    <row r="17" spans="2:23" ht="12.75" customHeight="1" x14ac:dyDescent="0.2">
      <c r="B17" s="45"/>
      <c r="C17" s="45" t="s">
        <v>112</v>
      </c>
      <c r="D17" s="45"/>
      <c r="E17" s="45"/>
      <c r="F17" s="45"/>
      <c r="G17" s="45" t="s">
        <v>113</v>
      </c>
      <c r="H17" s="45"/>
      <c r="I17" s="19">
        <v>0</v>
      </c>
      <c r="J17" s="19">
        <v>0</v>
      </c>
      <c r="K17" s="19">
        <v>0</v>
      </c>
      <c r="L17" s="19">
        <v>0</v>
      </c>
      <c r="M17" s="19">
        <v>0</v>
      </c>
      <c r="N17" s="19">
        <v>0</v>
      </c>
      <c r="O17" s="19">
        <v>0</v>
      </c>
      <c r="Q17" s="19">
        <v>0</v>
      </c>
      <c r="R17" s="19">
        <v>0</v>
      </c>
      <c r="S17" s="19">
        <v>0</v>
      </c>
      <c r="T17" s="19">
        <v>0</v>
      </c>
      <c r="U17" s="19">
        <v>0</v>
      </c>
      <c r="V17" s="19">
        <v>0</v>
      </c>
      <c r="W17" s="19">
        <v>0</v>
      </c>
    </row>
    <row r="18" spans="2:23" ht="12.75" customHeight="1" x14ac:dyDescent="0.2">
      <c r="B18" s="45"/>
      <c r="C18" s="45" t="s">
        <v>114</v>
      </c>
      <c r="D18" s="45"/>
      <c r="E18" s="45"/>
      <c r="F18" s="45"/>
      <c r="G18" s="45"/>
      <c r="H18" s="45"/>
      <c r="I18" s="19">
        <v>0</v>
      </c>
      <c r="J18" s="19">
        <v>0</v>
      </c>
      <c r="K18" s="19">
        <v>0</v>
      </c>
      <c r="L18" s="19">
        <v>0</v>
      </c>
      <c r="M18" s="19">
        <v>0</v>
      </c>
      <c r="N18" s="19">
        <v>0</v>
      </c>
      <c r="O18" s="19">
        <v>0</v>
      </c>
      <c r="Q18" s="19">
        <v>0</v>
      </c>
      <c r="R18" s="19">
        <v>0</v>
      </c>
      <c r="S18" s="19">
        <v>0</v>
      </c>
      <c r="T18" s="19">
        <v>0</v>
      </c>
      <c r="U18" s="19">
        <v>0</v>
      </c>
      <c r="V18" s="19">
        <v>0</v>
      </c>
      <c r="W18" s="19">
        <v>0</v>
      </c>
    </row>
    <row r="19" spans="2:23" ht="12.75" customHeight="1" x14ac:dyDescent="0.2">
      <c r="B19" s="45"/>
      <c r="C19" s="45"/>
      <c r="D19" s="45"/>
      <c r="E19" s="45"/>
      <c r="F19" s="45"/>
      <c r="G19" s="45"/>
      <c r="H19" s="45"/>
      <c r="I19" s="19">
        <v>0</v>
      </c>
      <c r="J19" s="19">
        <v>0</v>
      </c>
      <c r="K19" s="19">
        <v>0</v>
      </c>
      <c r="L19" s="19">
        <v>0</v>
      </c>
      <c r="M19" s="19">
        <v>0</v>
      </c>
      <c r="N19" s="19">
        <v>0</v>
      </c>
      <c r="O19" s="19">
        <v>0</v>
      </c>
      <c r="Q19" s="19">
        <v>0</v>
      </c>
      <c r="R19" s="19">
        <v>0</v>
      </c>
      <c r="S19" s="19">
        <v>0</v>
      </c>
      <c r="T19" s="19">
        <v>0</v>
      </c>
      <c r="U19" s="19">
        <v>0</v>
      </c>
      <c r="V19" s="19">
        <v>0</v>
      </c>
      <c r="W19" s="19">
        <v>0</v>
      </c>
    </row>
    <row r="20" spans="2:23" ht="12.75" customHeight="1" x14ac:dyDescent="0.2">
      <c r="B20" s="45"/>
      <c r="C20" s="45"/>
      <c r="D20" s="45"/>
      <c r="E20" s="45"/>
      <c r="F20" s="45"/>
      <c r="G20" s="45"/>
      <c r="H20" s="45"/>
      <c r="I20" s="19">
        <v>0</v>
      </c>
      <c r="J20" s="19">
        <v>0</v>
      </c>
      <c r="K20" s="19">
        <v>0</v>
      </c>
      <c r="L20" s="19">
        <v>0</v>
      </c>
      <c r="M20" s="19">
        <v>0</v>
      </c>
      <c r="N20" s="19">
        <v>0</v>
      </c>
      <c r="O20" s="19">
        <v>0</v>
      </c>
      <c r="Q20" s="19">
        <v>0</v>
      </c>
      <c r="R20" s="19">
        <v>0</v>
      </c>
      <c r="S20" s="19">
        <v>0</v>
      </c>
      <c r="T20" s="19">
        <v>0</v>
      </c>
      <c r="U20" s="19">
        <v>0</v>
      </c>
      <c r="V20" s="19">
        <v>0</v>
      </c>
      <c r="W20" s="19">
        <v>0</v>
      </c>
    </row>
    <row r="21" spans="2:23" ht="12.75" customHeight="1" x14ac:dyDescent="0.2">
      <c r="B21" s="45"/>
      <c r="C21" s="45"/>
      <c r="D21" s="45"/>
      <c r="E21" s="45"/>
      <c r="F21" s="45"/>
      <c r="G21" s="45"/>
      <c r="H21" s="45"/>
      <c r="I21" s="19">
        <v>0</v>
      </c>
      <c r="J21" s="19">
        <v>0</v>
      </c>
      <c r="K21" s="19">
        <v>0</v>
      </c>
      <c r="L21" s="19">
        <v>0</v>
      </c>
      <c r="M21" s="19">
        <v>0</v>
      </c>
      <c r="N21" s="19">
        <v>0</v>
      </c>
      <c r="O21" s="19">
        <v>0</v>
      </c>
      <c r="Q21" s="19">
        <v>0</v>
      </c>
      <c r="R21" s="19">
        <v>0</v>
      </c>
      <c r="S21" s="19">
        <v>0</v>
      </c>
      <c r="T21" s="19">
        <v>0</v>
      </c>
      <c r="U21" s="19">
        <v>0</v>
      </c>
      <c r="V21" s="19">
        <v>0</v>
      </c>
      <c r="W21" s="19">
        <v>0</v>
      </c>
    </row>
    <row r="24" spans="2:23" ht="12.75" customHeight="1" x14ac:dyDescent="0.2">
      <c r="C24" s="13" t="s">
        <v>115</v>
      </c>
      <c r="E24" s="13" t="s">
        <v>116</v>
      </c>
      <c r="G24" s="13" t="s">
        <v>117</v>
      </c>
    </row>
  </sheetData>
  <conditionalFormatting sqref="B10:O11">
    <cfRule type="expression" dxfId="21" priority="5" stopIfTrue="1">
      <formula>OR(ISBLANK(B10), ISNUMBER(B10), ISTEXT(B10))</formula>
    </cfRule>
  </conditionalFormatting>
  <conditionalFormatting sqref="I12:O12">
    <cfRule type="expression" dxfId="20" priority="6" stopIfTrue="1">
      <formula>I12&lt;&gt;0</formula>
    </cfRule>
  </conditionalFormatting>
  <conditionalFormatting sqref="I13:O21">
    <cfRule type="expression" dxfId="19" priority="4" stopIfTrue="1">
      <formula>I13&lt;&gt;0</formula>
    </cfRule>
  </conditionalFormatting>
  <conditionalFormatting sqref="Q10:W11">
    <cfRule type="expression" dxfId="18" priority="7" stopIfTrue="1">
      <formula>OR(ISBLANK(Q10), ISNUMBER(Q10), ISTEXT(Q10))</formula>
    </cfRule>
  </conditionalFormatting>
  <conditionalFormatting sqref="Q12:W12">
    <cfRule type="expression" dxfId="17" priority="2" stopIfTrue="1">
      <formula>Q12&lt;&gt;0</formula>
    </cfRule>
  </conditionalFormatting>
  <conditionalFormatting sqref="Q13:W21">
    <cfRule type="expression" dxfId="16" priority="1" stopIfTrue="1">
      <formula>Q13&lt;&gt;0</formula>
    </cfRule>
  </conditionalFormatting>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B93"/>
  <sheetViews>
    <sheetView showGridLines="0" topLeftCell="A62" zoomScaleNormal="100" workbookViewId="0">
      <selection activeCell="C80" sqref="C80:X93"/>
    </sheetView>
  </sheetViews>
  <sheetFormatPr defaultColWidth="9.7109375" defaultRowHeight="12.75" customHeight="1" x14ac:dyDescent="0.2"/>
  <cols>
    <col min="1" max="1" width="3.7109375" style="12" customWidth="1"/>
    <col min="2" max="3" width="9.7109375" style="46" customWidth="1"/>
    <col min="4" max="4" width="9.7109375" style="46"/>
    <col min="5" max="5" width="9.7109375" style="12"/>
    <col min="6" max="6" width="9.7109375" style="12" customWidth="1"/>
    <col min="7" max="16384" width="9.7109375" style="12"/>
  </cols>
  <sheetData>
    <row r="3" spans="2:28" ht="12.75" customHeight="1" x14ac:dyDescent="0.2">
      <c r="B3" s="45" t="s">
        <v>80</v>
      </c>
      <c r="C3" s="45"/>
      <c r="D3" s="45" t="s">
        <v>81</v>
      </c>
      <c r="F3" s="12" t="s">
        <v>145</v>
      </c>
      <c r="G3" s="12" t="s">
        <v>148</v>
      </c>
      <c r="H3" s="47" t="s">
        <v>109</v>
      </c>
      <c r="I3" s="12" t="s">
        <v>134</v>
      </c>
      <c r="K3" s="12" t="s">
        <v>86</v>
      </c>
      <c r="L3" s="12" t="s">
        <v>132</v>
      </c>
      <c r="M3" s="42" t="s">
        <v>120</v>
      </c>
      <c r="N3" s="42" t="s">
        <v>121</v>
      </c>
      <c r="O3" s="42" t="s">
        <v>122</v>
      </c>
      <c r="P3" s="42" t="s">
        <v>123</v>
      </c>
      <c r="Q3" s="42" t="s">
        <v>124</v>
      </c>
      <c r="R3" s="42" t="s">
        <v>125</v>
      </c>
      <c r="S3" s="42" t="s">
        <v>126</v>
      </c>
      <c r="T3" s="12" t="s">
        <v>79</v>
      </c>
      <c r="U3" s="12" t="s">
        <v>94</v>
      </c>
      <c r="V3" s="12" t="s">
        <v>70</v>
      </c>
      <c r="W3" s="12" t="s">
        <v>77</v>
      </c>
      <c r="X3" s="12" t="s">
        <v>244</v>
      </c>
    </row>
    <row r="4" spans="2:28" ht="12.75" customHeight="1" x14ac:dyDescent="0.2">
      <c r="B4" s="45" t="s">
        <v>97</v>
      </c>
      <c r="C4" s="45"/>
      <c r="D4" s="45" t="s">
        <v>127</v>
      </c>
      <c r="G4" s="48"/>
      <c r="I4" s="20">
        <f>SUM(M4:Y4)</f>
        <v>7</v>
      </c>
      <c r="J4" s="42"/>
      <c r="K4" s="19">
        <v>0</v>
      </c>
      <c r="L4" s="19">
        <v>0</v>
      </c>
      <c r="M4" s="19">
        <v>1</v>
      </c>
      <c r="N4" s="19">
        <v>1</v>
      </c>
      <c r="O4" s="19">
        <v>1</v>
      </c>
      <c r="P4" s="19">
        <v>1</v>
      </c>
      <c r="Q4" s="19">
        <v>1</v>
      </c>
      <c r="R4" s="19">
        <v>1</v>
      </c>
      <c r="S4" s="19">
        <v>1</v>
      </c>
      <c r="T4" s="19">
        <v>0</v>
      </c>
      <c r="U4" s="19">
        <v>0</v>
      </c>
      <c r="V4" s="19">
        <v>0</v>
      </c>
      <c r="W4" s="19">
        <v>0</v>
      </c>
      <c r="X4" s="19">
        <v>0</v>
      </c>
      <c r="Y4" s="19">
        <v>0</v>
      </c>
      <c r="AB4" s="20"/>
    </row>
    <row r="5" spans="2:28" ht="12.75" customHeight="1" x14ac:dyDescent="0.2">
      <c r="B5" s="45" t="s">
        <v>97</v>
      </c>
      <c r="C5" s="45"/>
      <c r="D5" s="45" t="s">
        <v>128</v>
      </c>
      <c r="G5" s="48"/>
      <c r="I5" s="20">
        <f>SUM(K5:Y5)</f>
        <v>7</v>
      </c>
      <c r="J5" s="42"/>
      <c r="K5" s="19">
        <v>0</v>
      </c>
      <c r="L5" s="19">
        <v>0</v>
      </c>
      <c r="M5" s="19">
        <v>0</v>
      </c>
      <c r="N5" s="19">
        <v>1</v>
      </c>
      <c r="O5" s="19">
        <v>1</v>
      </c>
      <c r="P5" s="19">
        <v>1</v>
      </c>
      <c r="Q5" s="19">
        <v>0</v>
      </c>
      <c r="R5" s="19">
        <v>1</v>
      </c>
      <c r="S5" s="19">
        <v>1</v>
      </c>
      <c r="T5" s="19">
        <v>1</v>
      </c>
      <c r="U5" s="19">
        <v>1</v>
      </c>
      <c r="V5" s="19">
        <v>0</v>
      </c>
      <c r="W5" s="19">
        <v>0</v>
      </c>
      <c r="X5" s="19">
        <v>0</v>
      </c>
      <c r="Y5" s="19">
        <v>0</v>
      </c>
      <c r="AB5" s="20"/>
    </row>
    <row r="6" spans="2:28" ht="12.75" customHeight="1" x14ac:dyDescent="0.2">
      <c r="B6" s="45" t="s">
        <v>97</v>
      </c>
      <c r="C6" s="45"/>
      <c r="D6" s="45" t="s">
        <v>129</v>
      </c>
      <c r="G6" s="48"/>
      <c r="I6" s="20">
        <f>SUM(K6:Y6)</f>
        <v>7</v>
      </c>
      <c r="J6" s="42"/>
      <c r="K6" s="19">
        <v>0</v>
      </c>
      <c r="L6" s="19">
        <v>0</v>
      </c>
      <c r="M6" s="19">
        <v>0</v>
      </c>
      <c r="N6" s="19">
        <v>1</v>
      </c>
      <c r="O6" s="19">
        <v>1</v>
      </c>
      <c r="P6" s="19">
        <v>1</v>
      </c>
      <c r="Q6" s="19">
        <v>0</v>
      </c>
      <c r="R6" s="19">
        <v>1</v>
      </c>
      <c r="S6" s="19">
        <v>0</v>
      </c>
      <c r="T6" s="19">
        <v>1</v>
      </c>
      <c r="U6" s="19">
        <v>1</v>
      </c>
      <c r="V6" s="19">
        <v>1</v>
      </c>
      <c r="W6" s="19">
        <v>0</v>
      </c>
      <c r="X6" s="19">
        <v>0</v>
      </c>
      <c r="Y6" s="19">
        <v>0</v>
      </c>
      <c r="AB6" s="20"/>
    </row>
    <row r="7" spans="2:28" ht="12.75" customHeight="1" x14ac:dyDescent="0.2">
      <c r="B7" s="45" t="s">
        <v>131</v>
      </c>
      <c r="C7" s="45"/>
      <c r="D7" s="45" t="s">
        <v>130</v>
      </c>
      <c r="G7" s="48"/>
      <c r="I7" s="20">
        <f>SUM(M7:Y7)</f>
        <v>8</v>
      </c>
      <c r="J7" s="42" t="s">
        <v>133</v>
      </c>
      <c r="K7" s="19">
        <v>1</v>
      </c>
      <c r="L7" s="19">
        <v>1</v>
      </c>
      <c r="M7" s="19">
        <v>1</v>
      </c>
      <c r="N7" s="19">
        <v>1</v>
      </c>
      <c r="O7" s="19">
        <v>1</v>
      </c>
      <c r="P7" s="19">
        <v>1</v>
      </c>
      <c r="Q7" s="19">
        <v>1</v>
      </c>
      <c r="R7" s="19">
        <v>1</v>
      </c>
      <c r="S7" s="19">
        <v>0</v>
      </c>
      <c r="T7" s="19">
        <v>1</v>
      </c>
      <c r="U7" s="19">
        <v>0</v>
      </c>
      <c r="V7" s="19">
        <v>1</v>
      </c>
      <c r="W7" s="19">
        <v>0</v>
      </c>
      <c r="X7" s="19">
        <v>0</v>
      </c>
      <c r="Y7" s="19">
        <v>0</v>
      </c>
      <c r="AB7" s="20"/>
    </row>
    <row r="8" spans="2:28" ht="12.75" customHeight="1" x14ac:dyDescent="0.2">
      <c r="B8" s="45" t="s">
        <v>112</v>
      </c>
      <c r="D8" s="45" t="s">
        <v>139</v>
      </c>
      <c r="G8" s="48"/>
      <c r="I8" s="20">
        <f t="shared" ref="I8:I33" si="0">SUM(M8:Y8)</f>
        <v>7</v>
      </c>
      <c r="J8" s="42"/>
      <c r="K8" s="19">
        <v>0</v>
      </c>
      <c r="L8" s="19">
        <v>0</v>
      </c>
      <c r="M8" s="19">
        <v>0</v>
      </c>
      <c r="N8" s="19">
        <v>1</v>
      </c>
      <c r="O8" s="19">
        <v>1</v>
      </c>
      <c r="P8" s="19">
        <v>1</v>
      </c>
      <c r="Q8" s="19">
        <v>0</v>
      </c>
      <c r="R8" s="19">
        <v>1</v>
      </c>
      <c r="S8" s="19">
        <v>1</v>
      </c>
      <c r="T8" s="19">
        <v>1</v>
      </c>
      <c r="U8" s="19">
        <v>1</v>
      </c>
      <c r="V8" s="19">
        <v>0</v>
      </c>
      <c r="W8" s="19">
        <v>0</v>
      </c>
      <c r="X8" s="19">
        <v>0</v>
      </c>
      <c r="Y8" s="19">
        <v>0</v>
      </c>
      <c r="AB8" s="20"/>
    </row>
    <row r="9" spans="2:28" ht="12.75" customHeight="1" x14ac:dyDescent="0.2">
      <c r="B9" s="45" t="s">
        <v>112</v>
      </c>
      <c r="D9" s="45" t="s">
        <v>140</v>
      </c>
      <c r="G9" s="48"/>
      <c r="I9" s="20">
        <f t="shared" si="0"/>
        <v>0</v>
      </c>
      <c r="J9" s="42"/>
      <c r="K9" s="19">
        <v>0</v>
      </c>
      <c r="L9" s="19">
        <v>0</v>
      </c>
      <c r="M9" s="19">
        <v>0</v>
      </c>
      <c r="N9" s="19">
        <v>0</v>
      </c>
      <c r="O9" s="19">
        <v>0</v>
      </c>
      <c r="P9" s="19">
        <v>0</v>
      </c>
      <c r="Q9" s="19">
        <v>0</v>
      </c>
      <c r="R9" s="19">
        <v>0</v>
      </c>
      <c r="S9" s="19">
        <v>0</v>
      </c>
      <c r="T9" s="19">
        <v>0</v>
      </c>
      <c r="U9" s="19">
        <v>0</v>
      </c>
      <c r="V9" s="19">
        <v>0</v>
      </c>
      <c r="W9" s="19">
        <v>0</v>
      </c>
      <c r="X9" s="19">
        <v>0</v>
      </c>
      <c r="Y9" s="19">
        <v>0</v>
      </c>
      <c r="AB9" s="20"/>
    </row>
    <row r="10" spans="2:28" ht="12.75" customHeight="1" x14ac:dyDescent="0.2">
      <c r="B10" s="45" t="s">
        <v>112</v>
      </c>
      <c r="D10" s="45" t="s">
        <v>138</v>
      </c>
      <c r="G10" s="48"/>
      <c r="I10" s="20">
        <f t="shared" si="0"/>
        <v>0</v>
      </c>
      <c r="K10" s="19">
        <v>0</v>
      </c>
      <c r="L10" s="19">
        <v>0</v>
      </c>
      <c r="M10" s="19">
        <v>0</v>
      </c>
      <c r="N10" s="19">
        <v>0</v>
      </c>
      <c r="O10" s="19">
        <v>0</v>
      </c>
      <c r="P10" s="19">
        <v>0</v>
      </c>
      <c r="Q10" s="19">
        <v>0</v>
      </c>
      <c r="R10" s="19">
        <v>0</v>
      </c>
      <c r="S10" s="19">
        <v>0</v>
      </c>
      <c r="T10" s="19">
        <v>0</v>
      </c>
      <c r="U10" s="19">
        <v>0</v>
      </c>
      <c r="V10" s="19">
        <v>0</v>
      </c>
      <c r="W10" s="19">
        <v>0</v>
      </c>
      <c r="X10" s="19">
        <v>0</v>
      </c>
      <c r="Y10" s="19">
        <v>0</v>
      </c>
      <c r="AB10" s="20"/>
    </row>
    <row r="11" spans="2:28" ht="12.75" customHeight="1" x14ac:dyDescent="0.2">
      <c r="B11" s="45" t="s">
        <v>112</v>
      </c>
      <c r="D11" s="45" t="s">
        <v>141</v>
      </c>
      <c r="G11" s="48"/>
      <c r="I11" s="20">
        <f t="shared" si="0"/>
        <v>0</v>
      </c>
      <c r="J11" s="42" t="s">
        <v>142</v>
      </c>
      <c r="K11" s="19">
        <v>0</v>
      </c>
      <c r="L11" s="19">
        <v>0</v>
      </c>
      <c r="M11" s="19">
        <v>0</v>
      </c>
      <c r="N11" s="19">
        <v>0</v>
      </c>
      <c r="O11" s="19">
        <v>0</v>
      </c>
      <c r="P11" s="19">
        <v>0</v>
      </c>
      <c r="Q11" s="19">
        <v>0</v>
      </c>
      <c r="R11" s="19">
        <v>0</v>
      </c>
      <c r="S11" s="19">
        <v>0</v>
      </c>
      <c r="T11" s="19">
        <v>0</v>
      </c>
      <c r="U11" s="19">
        <v>0</v>
      </c>
      <c r="V11" s="19">
        <v>0</v>
      </c>
      <c r="W11" s="19">
        <v>0</v>
      </c>
      <c r="X11" s="19">
        <v>0</v>
      </c>
      <c r="Y11" s="19">
        <v>0</v>
      </c>
      <c r="AB11" s="20"/>
    </row>
    <row r="12" spans="2:28" ht="12.75" customHeight="1" x14ac:dyDescent="0.2">
      <c r="B12" s="45" t="s">
        <v>143</v>
      </c>
      <c r="D12" s="45" t="s">
        <v>144</v>
      </c>
      <c r="F12" s="42" t="s">
        <v>146</v>
      </c>
      <c r="G12" s="49">
        <v>4</v>
      </c>
      <c r="I12" s="20">
        <f t="shared" si="0"/>
        <v>1</v>
      </c>
      <c r="J12" s="42" t="s">
        <v>133</v>
      </c>
      <c r="K12" s="19">
        <v>0</v>
      </c>
      <c r="L12" s="19">
        <v>0</v>
      </c>
      <c r="M12" s="19">
        <v>0</v>
      </c>
      <c r="N12" s="19">
        <v>0</v>
      </c>
      <c r="O12" s="19">
        <v>0</v>
      </c>
      <c r="P12" s="19">
        <v>0</v>
      </c>
      <c r="Q12" s="19">
        <v>0</v>
      </c>
      <c r="R12" s="19">
        <v>0</v>
      </c>
      <c r="S12" s="19">
        <v>0</v>
      </c>
      <c r="T12" s="19">
        <v>0</v>
      </c>
      <c r="U12" s="19">
        <v>0</v>
      </c>
      <c r="V12" s="19">
        <v>0</v>
      </c>
      <c r="W12" s="19">
        <v>1</v>
      </c>
      <c r="X12" s="19">
        <v>0</v>
      </c>
      <c r="Y12" s="19">
        <v>0</v>
      </c>
      <c r="AB12" s="20"/>
    </row>
    <row r="13" spans="2:28" ht="12.75" customHeight="1" x14ac:dyDescent="0.2">
      <c r="B13" s="45" t="s">
        <v>112</v>
      </c>
      <c r="G13" s="48"/>
      <c r="H13" s="42" t="s">
        <v>113</v>
      </c>
      <c r="I13" s="20">
        <f>SUM(M13:Y13)</f>
        <v>0</v>
      </c>
      <c r="J13" s="42"/>
      <c r="K13" s="19">
        <v>0</v>
      </c>
      <c r="L13" s="19">
        <v>0</v>
      </c>
      <c r="M13" s="19">
        <v>0</v>
      </c>
      <c r="N13" s="19">
        <v>0</v>
      </c>
      <c r="O13" s="19">
        <v>0</v>
      </c>
      <c r="P13" s="19">
        <v>0</v>
      </c>
      <c r="Q13" s="19">
        <v>0</v>
      </c>
      <c r="R13" s="19">
        <v>0</v>
      </c>
      <c r="S13" s="19">
        <v>0</v>
      </c>
      <c r="T13" s="19">
        <v>0</v>
      </c>
      <c r="U13" s="19">
        <v>0</v>
      </c>
      <c r="V13" s="19">
        <v>0</v>
      </c>
      <c r="W13" s="19">
        <v>0</v>
      </c>
      <c r="X13" s="19">
        <v>0</v>
      </c>
      <c r="Y13" s="19">
        <v>0</v>
      </c>
      <c r="AB13" s="20"/>
    </row>
    <row r="14" spans="2:28" ht="12.75" customHeight="1" x14ac:dyDescent="0.2">
      <c r="B14" s="45" t="s">
        <v>112</v>
      </c>
      <c r="D14" s="45" t="s">
        <v>147</v>
      </c>
      <c r="F14" s="42" t="s">
        <v>149</v>
      </c>
      <c r="G14" s="49">
        <v>3.9</v>
      </c>
      <c r="I14" s="20">
        <f t="shared" si="0"/>
        <v>6</v>
      </c>
      <c r="J14" s="42" t="s">
        <v>142</v>
      </c>
      <c r="K14" s="19">
        <v>0</v>
      </c>
      <c r="L14" s="19">
        <v>0</v>
      </c>
      <c r="M14" s="19">
        <v>0</v>
      </c>
      <c r="N14" s="19">
        <v>0</v>
      </c>
      <c r="O14" s="19">
        <v>0</v>
      </c>
      <c r="P14" s="19">
        <v>0</v>
      </c>
      <c r="Q14" s="19">
        <v>0</v>
      </c>
      <c r="R14" s="19">
        <v>1</v>
      </c>
      <c r="S14" s="19">
        <v>1</v>
      </c>
      <c r="T14" s="19">
        <v>1</v>
      </c>
      <c r="U14" s="19">
        <v>1</v>
      </c>
      <c r="V14" s="19">
        <v>1</v>
      </c>
      <c r="W14" s="19">
        <v>1</v>
      </c>
      <c r="X14" s="19">
        <v>0</v>
      </c>
      <c r="Y14" s="19">
        <v>0</v>
      </c>
      <c r="AB14" s="20"/>
    </row>
    <row r="15" spans="2:28" ht="12.75" customHeight="1" x14ac:dyDescent="0.2">
      <c r="B15" s="45"/>
      <c r="C15" s="45"/>
      <c r="I15" s="20">
        <f t="shared" si="0"/>
        <v>0</v>
      </c>
      <c r="J15" s="42"/>
      <c r="K15" s="19">
        <v>0</v>
      </c>
      <c r="L15" s="19">
        <v>0</v>
      </c>
      <c r="M15" s="19">
        <v>0</v>
      </c>
      <c r="N15" s="19">
        <v>0</v>
      </c>
      <c r="O15" s="19">
        <v>0</v>
      </c>
      <c r="P15" s="19">
        <v>0</v>
      </c>
      <c r="Q15" s="19">
        <v>0</v>
      </c>
      <c r="R15" s="19">
        <v>0</v>
      </c>
      <c r="S15" s="19">
        <v>0</v>
      </c>
      <c r="T15" s="19">
        <v>0</v>
      </c>
      <c r="U15" s="19">
        <v>0</v>
      </c>
      <c r="V15" s="19">
        <v>0</v>
      </c>
      <c r="W15" s="19">
        <v>0</v>
      </c>
      <c r="X15" s="19">
        <v>0</v>
      </c>
      <c r="Y15" s="19">
        <v>0</v>
      </c>
      <c r="AB15" s="20"/>
    </row>
    <row r="16" spans="2:28" ht="12.75" customHeight="1" x14ac:dyDescent="0.2">
      <c r="B16" s="45"/>
      <c r="C16" s="45"/>
      <c r="D16" s="45"/>
      <c r="G16" s="48"/>
      <c r="I16" s="20">
        <f t="shared" si="0"/>
        <v>0</v>
      </c>
      <c r="J16" s="42"/>
      <c r="K16" s="19">
        <v>0</v>
      </c>
      <c r="L16" s="19">
        <v>0</v>
      </c>
      <c r="M16" s="19">
        <v>0</v>
      </c>
      <c r="N16" s="19">
        <v>0</v>
      </c>
      <c r="O16" s="19">
        <v>0</v>
      </c>
      <c r="P16" s="19">
        <v>0</v>
      </c>
      <c r="Q16" s="19">
        <v>0</v>
      </c>
      <c r="R16" s="19">
        <v>0</v>
      </c>
      <c r="S16" s="19">
        <v>0</v>
      </c>
      <c r="T16" s="19">
        <v>0</v>
      </c>
      <c r="U16" s="19">
        <v>0</v>
      </c>
      <c r="V16" s="19">
        <v>0</v>
      </c>
      <c r="W16" s="19">
        <v>0</v>
      </c>
      <c r="X16" s="19">
        <v>0</v>
      </c>
      <c r="Y16" s="19">
        <v>0</v>
      </c>
      <c r="AB16" s="20"/>
    </row>
    <row r="17" spans="2:28" ht="12.75" customHeight="1" x14ac:dyDescent="0.2">
      <c r="B17" s="45"/>
      <c r="C17" s="45"/>
      <c r="D17" s="45"/>
      <c r="G17" s="48"/>
      <c r="I17" s="20">
        <f t="shared" si="0"/>
        <v>0</v>
      </c>
      <c r="J17" s="42"/>
      <c r="K17" s="19">
        <v>0</v>
      </c>
      <c r="L17" s="19">
        <v>0</v>
      </c>
      <c r="M17" s="19">
        <v>0</v>
      </c>
      <c r="N17" s="19">
        <v>0</v>
      </c>
      <c r="O17" s="19">
        <v>0</v>
      </c>
      <c r="P17" s="19">
        <v>0</v>
      </c>
      <c r="Q17" s="19">
        <v>0</v>
      </c>
      <c r="R17" s="19">
        <v>0</v>
      </c>
      <c r="S17" s="19">
        <v>0</v>
      </c>
      <c r="T17" s="19">
        <v>0</v>
      </c>
      <c r="U17" s="19">
        <v>0</v>
      </c>
      <c r="V17" s="19">
        <v>0</v>
      </c>
      <c r="W17" s="19">
        <v>0</v>
      </c>
      <c r="X17" s="19">
        <v>0</v>
      </c>
      <c r="Y17" s="19">
        <v>0</v>
      </c>
      <c r="AB17" s="20"/>
    </row>
    <row r="18" spans="2:28" ht="12.75" customHeight="1" x14ac:dyDescent="0.2">
      <c r="B18" s="45"/>
      <c r="C18" s="45"/>
      <c r="D18" s="45"/>
      <c r="G18" s="48"/>
      <c r="I18" s="20">
        <f t="shared" si="0"/>
        <v>0</v>
      </c>
      <c r="J18" s="42"/>
      <c r="K18" s="19">
        <v>0</v>
      </c>
      <c r="L18" s="19">
        <v>0</v>
      </c>
      <c r="M18" s="19">
        <v>0</v>
      </c>
      <c r="N18" s="19">
        <v>0</v>
      </c>
      <c r="O18" s="19">
        <v>0</v>
      </c>
      <c r="P18" s="19">
        <v>0</v>
      </c>
      <c r="Q18" s="19">
        <v>0</v>
      </c>
      <c r="R18" s="19">
        <v>0</v>
      </c>
      <c r="S18" s="19">
        <v>0</v>
      </c>
      <c r="T18" s="19">
        <v>0</v>
      </c>
      <c r="U18" s="19">
        <v>0</v>
      </c>
      <c r="V18" s="19">
        <v>0</v>
      </c>
      <c r="W18" s="19">
        <v>0</v>
      </c>
      <c r="X18" s="19">
        <v>0</v>
      </c>
      <c r="Y18" s="19">
        <v>0</v>
      </c>
      <c r="AB18" s="20"/>
    </row>
    <row r="19" spans="2:28" ht="12.75" customHeight="1" x14ac:dyDescent="0.2">
      <c r="B19" s="45"/>
      <c r="C19" s="45"/>
      <c r="D19" s="45"/>
      <c r="G19" s="48"/>
      <c r="I19" s="20">
        <f t="shared" si="0"/>
        <v>0</v>
      </c>
      <c r="J19" s="42"/>
      <c r="K19" s="19">
        <v>0</v>
      </c>
      <c r="L19" s="19">
        <v>0</v>
      </c>
      <c r="M19" s="19">
        <v>0</v>
      </c>
      <c r="N19" s="19">
        <v>0</v>
      </c>
      <c r="O19" s="19">
        <v>0</v>
      </c>
      <c r="P19" s="19">
        <v>0</v>
      </c>
      <c r="Q19" s="19">
        <v>0</v>
      </c>
      <c r="R19" s="19">
        <v>0</v>
      </c>
      <c r="S19" s="19">
        <v>0</v>
      </c>
      <c r="T19" s="19">
        <v>0</v>
      </c>
      <c r="U19" s="19">
        <v>0</v>
      </c>
      <c r="V19" s="19">
        <v>0</v>
      </c>
      <c r="W19" s="19">
        <v>0</v>
      </c>
      <c r="X19" s="19">
        <v>0</v>
      </c>
      <c r="Y19" s="19">
        <v>0</v>
      </c>
      <c r="AB19" s="20"/>
    </row>
    <row r="20" spans="2:28" ht="12.75" customHeight="1" x14ac:dyDescent="0.2">
      <c r="B20" s="45"/>
      <c r="C20" s="45"/>
      <c r="D20" s="45"/>
      <c r="G20" s="48"/>
      <c r="I20" s="20">
        <f t="shared" si="0"/>
        <v>0</v>
      </c>
      <c r="J20" s="42"/>
      <c r="K20" s="19">
        <v>0</v>
      </c>
      <c r="L20" s="19">
        <v>0</v>
      </c>
      <c r="M20" s="19">
        <v>0</v>
      </c>
      <c r="N20" s="19">
        <v>0</v>
      </c>
      <c r="O20" s="19">
        <v>0</v>
      </c>
      <c r="P20" s="19">
        <v>0</v>
      </c>
      <c r="Q20" s="19"/>
      <c r="R20" s="19">
        <v>0</v>
      </c>
      <c r="S20" s="19">
        <v>0</v>
      </c>
      <c r="T20" s="19">
        <v>0</v>
      </c>
      <c r="U20" s="19">
        <v>0</v>
      </c>
      <c r="V20" s="19">
        <v>0</v>
      </c>
      <c r="W20" s="19">
        <v>0</v>
      </c>
      <c r="X20" s="19">
        <v>0</v>
      </c>
      <c r="Y20" s="19">
        <v>0</v>
      </c>
      <c r="AB20" s="20"/>
    </row>
    <row r="21" spans="2:28" ht="12.75" customHeight="1" x14ac:dyDescent="0.2">
      <c r="B21" s="45"/>
      <c r="C21" s="45"/>
      <c r="D21" s="45"/>
      <c r="G21" s="48"/>
      <c r="I21" s="20">
        <f t="shared" si="0"/>
        <v>0</v>
      </c>
      <c r="J21" s="42"/>
      <c r="K21" s="19">
        <v>0</v>
      </c>
      <c r="L21" s="19">
        <v>0</v>
      </c>
      <c r="M21" s="19">
        <v>0</v>
      </c>
      <c r="N21" s="19">
        <v>0</v>
      </c>
      <c r="O21" s="19">
        <v>0</v>
      </c>
      <c r="P21" s="19">
        <v>0</v>
      </c>
      <c r="Q21" s="19">
        <v>0</v>
      </c>
      <c r="R21" s="19">
        <v>0</v>
      </c>
      <c r="S21" s="19">
        <v>0</v>
      </c>
      <c r="T21" s="19">
        <v>0</v>
      </c>
      <c r="U21" s="19">
        <v>0</v>
      </c>
      <c r="V21" s="19">
        <v>0</v>
      </c>
      <c r="W21" s="19">
        <v>0</v>
      </c>
      <c r="X21" s="19">
        <v>0</v>
      </c>
      <c r="Y21" s="19">
        <v>0</v>
      </c>
      <c r="AB21" s="20"/>
    </row>
    <row r="22" spans="2:28" ht="12.75" customHeight="1" x14ac:dyDescent="0.2">
      <c r="B22" s="45"/>
      <c r="C22" s="45"/>
      <c r="D22" s="45"/>
      <c r="G22" s="48"/>
      <c r="I22" s="20">
        <f t="shared" si="0"/>
        <v>0</v>
      </c>
      <c r="J22" s="42"/>
      <c r="K22" s="19">
        <v>0</v>
      </c>
      <c r="L22" s="19">
        <v>0</v>
      </c>
      <c r="M22" s="19">
        <v>0</v>
      </c>
      <c r="N22" s="19">
        <v>0</v>
      </c>
      <c r="O22" s="19">
        <v>0</v>
      </c>
      <c r="P22" s="19">
        <v>0</v>
      </c>
      <c r="Q22" s="19">
        <v>0</v>
      </c>
      <c r="R22" s="19">
        <v>0</v>
      </c>
      <c r="S22" s="19">
        <v>0</v>
      </c>
      <c r="T22" s="19">
        <v>0</v>
      </c>
      <c r="U22" s="19">
        <v>0</v>
      </c>
      <c r="V22" s="19">
        <v>0</v>
      </c>
      <c r="W22" s="19">
        <v>0</v>
      </c>
      <c r="X22" s="19">
        <v>0</v>
      </c>
      <c r="Y22" s="19">
        <v>0</v>
      </c>
      <c r="AB22" s="20"/>
    </row>
    <row r="23" spans="2:28" ht="12.75" customHeight="1" x14ac:dyDescent="0.2">
      <c r="B23" s="45"/>
      <c r="C23" s="45"/>
      <c r="D23" s="45"/>
      <c r="I23" s="20">
        <f t="shared" si="0"/>
        <v>0</v>
      </c>
      <c r="J23" s="42"/>
      <c r="K23" s="19">
        <v>0</v>
      </c>
      <c r="L23" s="19">
        <v>0</v>
      </c>
      <c r="M23" s="19">
        <v>0</v>
      </c>
      <c r="N23" s="19">
        <v>0</v>
      </c>
      <c r="O23" s="19">
        <v>0</v>
      </c>
      <c r="P23" s="19">
        <v>0</v>
      </c>
      <c r="Q23" s="19">
        <v>0</v>
      </c>
      <c r="R23" s="19">
        <v>0</v>
      </c>
      <c r="S23" s="19">
        <v>0</v>
      </c>
      <c r="T23" s="19">
        <v>0</v>
      </c>
      <c r="U23" s="19">
        <v>0</v>
      </c>
      <c r="V23" s="19">
        <v>0</v>
      </c>
      <c r="W23" s="19">
        <v>0</v>
      </c>
      <c r="X23" s="19">
        <v>0</v>
      </c>
      <c r="Y23" s="19">
        <v>0</v>
      </c>
      <c r="AB23" s="20"/>
    </row>
    <row r="24" spans="2:28" ht="12.75" customHeight="1" x14ac:dyDescent="0.2">
      <c r="B24" s="45"/>
      <c r="C24" s="45"/>
      <c r="D24" s="45"/>
      <c r="I24" s="20">
        <f t="shared" si="0"/>
        <v>0</v>
      </c>
      <c r="J24" s="42"/>
      <c r="K24" s="19">
        <v>0</v>
      </c>
      <c r="L24" s="19">
        <v>0</v>
      </c>
      <c r="M24" s="19">
        <v>0</v>
      </c>
      <c r="N24" s="19">
        <v>0</v>
      </c>
      <c r="O24" s="19">
        <v>0</v>
      </c>
      <c r="P24" s="19">
        <v>0</v>
      </c>
      <c r="Q24" s="19">
        <v>0</v>
      </c>
      <c r="R24" s="19">
        <v>0</v>
      </c>
      <c r="S24" s="19">
        <v>0</v>
      </c>
      <c r="T24" s="19">
        <v>0</v>
      </c>
      <c r="U24" s="19">
        <v>0</v>
      </c>
      <c r="V24" s="19">
        <v>0</v>
      </c>
      <c r="W24" s="19">
        <v>0</v>
      </c>
      <c r="X24" s="19">
        <v>0</v>
      </c>
      <c r="Y24" s="19">
        <v>0</v>
      </c>
      <c r="AB24" s="20"/>
    </row>
    <row r="25" spans="2:28" ht="12.75" customHeight="1" x14ac:dyDescent="0.2">
      <c r="B25" s="45"/>
      <c r="C25" s="45"/>
      <c r="D25" s="45"/>
      <c r="I25" s="20">
        <f t="shared" si="0"/>
        <v>12</v>
      </c>
      <c r="J25" s="42"/>
      <c r="K25" s="19">
        <v>1</v>
      </c>
      <c r="L25" s="19">
        <v>0</v>
      </c>
      <c r="M25" s="19">
        <v>1</v>
      </c>
      <c r="N25" s="19">
        <v>1</v>
      </c>
      <c r="O25" s="19">
        <v>1</v>
      </c>
      <c r="P25" s="19">
        <v>1</v>
      </c>
      <c r="Q25" s="19">
        <v>1</v>
      </c>
      <c r="R25" s="19">
        <v>1</v>
      </c>
      <c r="S25" s="19">
        <v>1</v>
      </c>
      <c r="T25" s="19">
        <v>1</v>
      </c>
      <c r="U25" s="19">
        <v>1</v>
      </c>
      <c r="V25" s="19">
        <v>1</v>
      </c>
      <c r="W25" s="19">
        <v>1</v>
      </c>
      <c r="X25" s="19">
        <v>1</v>
      </c>
      <c r="Y25" s="19">
        <v>0</v>
      </c>
      <c r="AB25" s="20"/>
    </row>
    <row r="26" spans="2:28" ht="12.75" customHeight="1" x14ac:dyDescent="0.2">
      <c r="B26" s="45"/>
      <c r="C26" s="45"/>
      <c r="D26" s="45"/>
      <c r="I26" s="20">
        <f t="shared" si="0"/>
        <v>0</v>
      </c>
      <c r="J26" s="42"/>
      <c r="K26" s="19">
        <v>0</v>
      </c>
      <c r="L26" s="19">
        <v>0</v>
      </c>
      <c r="M26" s="19">
        <v>0</v>
      </c>
      <c r="N26" s="19">
        <v>0</v>
      </c>
      <c r="O26" s="19">
        <v>0</v>
      </c>
      <c r="P26" s="19">
        <v>0</v>
      </c>
      <c r="Q26" s="19">
        <v>0</v>
      </c>
      <c r="R26" s="19">
        <v>0</v>
      </c>
      <c r="S26" s="19">
        <v>0</v>
      </c>
      <c r="T26" s="19">
        <v>0</v>
      </c>
      <c r="U26" s="19">
        <v>0</v>
      </c>
      <c r="V26" s="19">
        <v>0</v>
      </c>
      <c r="W26" s="19">
        <v>0</v>
      </c>
      <c r="X26" s="19">
        <v>0</v>
      </c>
      <c r="Y26" s="19">
        <v>0</v>
      </c>
      <c r="AB26" s="20"/>
    </row>
    <row r="27" spans="2:28" ht="12.75" customHeight="1" x14ac:dyDescent="0.2">
      <c r="B27" s="45"/>
      <c r="C27" s="45"/>
      <c r="D27" s="45"/>
      <c r="I27" s="20">
        <f t="shared" si="0"/>
        <v>0</v>
      </c>
      <c r="J27" s="42"/>
      <c r="K27" s="19">
        <v>0</v>
      </c>
      <c r="L27" s="19">
        <v>0</v>
      </c>
      <c r="M27" s="19">
        <v>0</v>
      </c>
      <c r="N27" s="19">
        <v>0</v>
      </c>
      <c r="O27" s="19">
        <v>0</v>
      </c>
      <c r="P27" s="19">
        <v>0</v>
      </c>
      <c r="Q27" s="19">
        <v>0</v>
      </c>
      <c r="R27" s="19">
        <v>0</v>
      </c>
      <c r="S27" s="19">
        <v>0</v>
      </c>
      <c r="T27" s="19">
        <v>0</v>
      </c>
      <c r="U27" s="19">
        <v>0</v>
      </c>
      <c r="V27" s="19">
        <v>0</v>
      </c>
      <c r="W27" s="19">
        <v>0</v>
      </c>
      <c r="X27" s="19">
        <v>0</v>
      </c>
      <c r="Y27" s="19">
        <v>0</v>
      </c>
      <c r="AB27" s="20"/>
    </row>
    <row r="28" spans="2:28" ht="12.75" customHeight="1" x14ac:dyDescent="0.2">
      <c r="B28" s="45"/>
      <c r="C28" s="45"/>
      <c r="D28" s="45"/>
      <c r="I28" s="20">
        <f t="shared" si="0"/>
        <v>0</v>
      </c>
      <c r="J28" s="42"/>
      <c r="K28" s="19">
        <v>0</v>
      </c>
      <c r="L28" s="19">
        <v>0</v>
      </c>
      <c r="M28" s="19">
        <v>0</v>
      </c>
      <c r="N28" s="19">
        <v>0</v>
      </c>
      <c r="O28" s="19">
        <v>0</v>
      </c>
      <c r="P28" s="19">
        <v>0</v>
      </c>
      <c r="Q28" s="19">
        <v>0</v>
      </c>
      <c r="R28" s="19">
        <v>0</v>
      </c>
      <c r="S28" s="19">
        <v>0</v>
      </c>
      <c r="T28" s="19">
        <v>0</v>
      </c>
      <c r="U28" s="19">
        <v>0</v>
      </c>
      <c r="V28" s="19">
        <v>0</v>
      </c>
      <c r="W28" s="19">
        <v>0</v>
      </c>
      <c r="X28" s="19">
        <v>0</v>
      </c>
      <c r="Y28" s="19">
        <v>0</v>
      </c>
      <c r="AB28" s="20"/>
    </row>
    <row r="29" spans="2:28" ht="12.75" customHeight="1" x14ac:dyDescent="0.2">
      <c r="B29" s="45"/>
      <c r="C29" s="45"/>
      <c r="D29" s="45"/>
      <c r="I29" s="20">
        <f t="shared" si="0"/>
        <v>0</v>
      </c>
      <c r="J29" s="42"/>
      <c r="K29" s="19">
        <v>0</v>
      </c>
      <c r="L29" s="19">
        <v>0</v>
      </c>
      <c r="M29" s="19">
        <v>0</v>
      </c>
      <c r="N29" s="19">
        <v>0</v>
      </c>
      <c r="O29" s="19">
        <v>0</v>
      </c>
      <c r="P29" s="19">
        <v>0</v>
      </c>
      <c r="Q29" s="19">
        <v>0</v>
      </c>
      <c r="R29" s="19">
        <v>0</v>
      </c>
      <c r="S29" s="19">
        <v>0</v>
      </c>
      <c r="T29" s="19">
        <v>0</v>
      </c>
      <c r="U29" s="19">
        <v>0</v>
      </c>
      <c r="V29" s="19">
        <v>0</v>
      </c>
      <c r="W29" s="19">
        <v>0</v>
      </c>
      <c r="X29" s="19">
        <v>0</v>
      </c>
      <c r="Y29" s="19">
        <v>0</v>
      </c>
      <c r="AB29" s="20"/>
    </row>
    <row r="30" spans="2:28" ht="12.75" customHeight="1" x14ac:dyDescent="0.2">
      <c r="B30" s="45"/>
      <c r="C30" s="45"/>
      <c r="D30" s="45"/>
      <c r="I30" s="20">
        <f t="shared" si="0"/>
        <v>0</v>
      </c>
      <c r="J30" s="42"/>
      <c r="K30" s="19">
        <v>0</v>
      </c>
      <c r="L30" s="19">
        <v>0</v>
      </c>
      <c r="M30" s="19">
        <v>0</v>
      </c>
      <c r="N30" s="19">
        <v>0</v>
      </c>
      <c r="O30" s="19">
        <v>0</v>
      </c>
      <c r="P30" s="19">
        <v>0</v>
      </c>
      <c r="Q30" s="19">
        <v>0</v>
      </c>
      <c r="R30" s="19">
        <v>0</v>
      </c>
      <c r="S30" s="19">
        <v>0</v>
      </c>
      <c r="T30" s="19">
        <v>0</v>
      </c>
      <c r="U30" s="19">
        <v>0</v>
      </c>
      <c r="V30" s="19">
        <v>0</v>
      </c>
      <c r="W30" s="19">
        <v>0</v>
      </c>
      <c r="X30" s="19">
        <v>0</v>
      </c>
      <c r="Y30" s="19">
        <v>0</v>
      </c>
      <c r="AB30" s="20"/>
    </row>
    <row r="31" spans="2:28" ht="12.75" customHeight="1" x14ac:dyDescent="0.2">
      <c r="B31" s="45" t="s">
        <v>137</v>
      </c>
      <c r="C31" s="45"/>
      <c r="D31" s="45"/>
      <c r="I31" s="20">
        <f t="shared" si="0"/>
        <v>0</v>
      </c>
      <c r="J31" s="42"/>
      <c r="K31" s="19">
        <v>0</v>
      </c>
      <c r="L31" s="19">
        <v>0</v>
      </c>
      <c r="M31" s="19">
        <v>0</v>
      </c>
      <c r="N31" s="19">
        <v>0</v>
      </c>
      <c r="O31" s="19">
        <v>0</v>
      </c>
      <c r="P31" s="19">
        <v>0</v>
      </c>
      <c r="Q31" s="19">
        <v>0</v>
      </c>
      <c r="R31" s="19">
        <v>0</v>
      </c>
      <c r="S31" s="19">
        <v>0</v>
      </c>
      <c r="T31" s="19">
        <v>0</v>
      </c>
      <c r="U31" s="19">
        <v>0</v>
      </c>
      <c r="V31" s="19">
        <v>0</v>
      </c>
      <c r="W31" s="19">
        <v>0</v>
      </c>
      <c r="X31" s="19">
        <v>0</v>
      </c>
      <c r="Y31" s="19">
        <v>0</v>
      </c>
      <c r="AB31" s="20"/>
    </row>
    <row r="32" spans="2:28" ht="12.75" customHeight="1" x14ac:dyDescent="0.2">
      <c r="B32" s="45" t="s">
        <v>136</v>
      </c>
      <c r="C32" s="45"/>
      <c r="D32" s="45"/>
      <c r="I32" s="20">
        <f t="shared" si="0"/>
        <v>0</v>
      </c>
      <c r="J32" s="42"/>
      <c r="K32" s="19">
        <v>0</v>
      </c>
      <c r="L32" s="19">
        <v>0</v>
      </c>
      <c r="M32" s="19">
        <v>0</v>
      </c>
      <c r="N32" s="19">
        <v>0</v>
      </c>
      <c r="O32" s="19">
        <v>0</v>
      </c>
      <c r="P32" s="19">
        <v>0</v>
      </c>
      <c r="Q32" s="19">
        <v>0</v>
      </c>
      <c r="R32" s="19">
        <v>0</v>
      </c>
      <c r="S32" s="19">
        <v>0</v>
      </c>
      <c r="T32" s="19">
        <v>0</v>
      </c>
      <c r="U32" s="19">
        <v>0</v>
      </c>
      <c r="V32" s="19">
        <v>0</v>
      </c>
      <c r="W32" s="19">
        <v>0</v>
      </c>
      <c r="X32" s="19">
        <v>0</v>
      </c>
      <c r="Y32" s="19">
        <v>0</v>
      </c>
      <c r="AB32" s="20"/>
    </row>
    <row r="33" spans="2:28" ht="12.75" customHeight="1" x14ac:dyDescent="0.2">
      <c r="B33" s="45" t="s">
        <v>135</v>
      </c>
      <c r="C33" s="45"/>
      <c r="D33" s="45"/>
      <c r="I33" s="20">
        <f t="shared" si="0"/>
        <v>0</v>
      </c>
      <c r="J33" s="42"/>
      <c r="K33" s="19">
        <v>0</v>
      </c>
      <c r="L33" s="19">
        <v>0</v>
      </c>
      <c r="M33" s="19">
        <v>0</v>
      </c>
      <c r="N33" s="19">
        <v>0</v>
      </c>
      <c r="O33" s="19">
        <v>0</v>
      </c>
      <c r="P33" s="19">
        <v>0</v>
      </c>
      <c r="Q33" s="19">
        <v>0</v>
      </c>
      <c r="R33" s="19">
        <v>0</v>
      </c>
      <c r="S33" s="19">
        <v>0</v>
      </c>
      <c r="T33" s="19">
        <v>0</v>
      </c>
      <c r="U33" s="19">
        <v>0</v>
      </c>
      <c r="V33" s="19">
        <v>0</v>
      </c>
      <c r="W33" s="19">
        <v>0</v>
      </c>
      <c r="X33" s="19">
        <v>0</v>
      </c>
      <c r="Y33" s="19">
        <v>0</v>
      </c>
      <c r="AB33" s="20"/>
    </row>
    <row r="36" spans="2:28" ht="12.75" customHeight="1" x14ac:dyDescent="0.2">
      <c r="B36" s="45" t="s">
        <v>150</v>
      </c>
    </row>
    <row r="40" spans="2:28" ht="12.75" customHeight="1" x14ac:dyDescent="0.2">
      <c r="N40" s="19">
        <v>1</v>
      </c>
      <c r="O40" s="45" t="s">
        <v>247</v>
      </c>
      <c r="T40" s="91"/>
    </row>
    <row r="41" spans="2:28" ht="12.75" customHeight="1" x14ac:dyDescent="0.2">
      <c r="C41" s="46" t="s">
        <v>215</v>
      </c>
      <c r="N41" s="19">
        <v>12</v>
      </c>
      <c r="O41" s="45" t="s">
        <v>248</v>
      </c>
      <c r="T41" s="92"/>
    </row>
    <row r="42" spans="2:28" ht="12.75" customHeight="1" x14ac:dyDescent="0.2">
      <c r="C42" s="12" t="s">
        <v>214</v>
      </c>
      <c r="D42" s="12" t="s">
        <v>213</v>
      </c>
      <c r="E42" s="42" t="s">
        <v>9</v>
      </c>
      <c r="F42" s="42" t="s">
        <v>212</v>
      </c>
      <c r="G42" s="12" t="s">
        <v>8</v>
      </c>
      <c r="N42" s="19">
        <v>1</v>
      </c>
      <c r="O42" s="45" t="s">
        <v>249</v>
      </c>
      <c r="T42" s="91"/>
    </row>
    <row r="43" spans="2:28" ht="12.75" customHeight="1" x14ac:dyDescent="0.2">
      <c r="B43" s="45" t="s">
        <v>9</v>
      </c>
      <c r="C43" s="19">
        <v>1</v>
      </c>
      <c r="D43" s="19">
        <v>1</v>
      </c>
      <c r="E43" s="19">
        <v>0</v>
      </c>
      <c r="F43" s="19">
        <v>1</v>
      </c>
      <c r="G43" s="19">
        <v>0</v>
      </c>
      <c r="H43" s="19">
        <v>0</v>
      </c>
      <c r="I43" s="19">
        <v>0</v>
      </c>
      <c r="J43" s="19">
        <v>0</v>
      </c>
      <c r="K43" s="18"/>
      <c r="L43" s="18"/>
      <c r="N43" s="19">
        <v>6</v>
      </c>
      <c r="O43" s="45" t="s">
        <v>250</v>
      </c>
      <c r="T43" s="92"/>
    </row>
    <row r="44" spans="2:28" ht="12.75" customHeight="1" x14ac:dyDescent="0.2">
      <c r="B44" s="45" t="s">
        <v>0</v>
      </c>
      <c r="C44" s="19">
        <v>1</v>
      </c>
      <c r="D44" s="19">
        <v>1</v>
      </c>
      <c r="E44" s="19">
        <v>1</v>
      </c>
      <c r="F44" s="19">
        <v>1</v>
      </c>
      <c r="G44" s="19">
        <v>0</v>
      </c>
      <c r="H44" s="19">
        <v>0</v>
      </c>
      <c r="I44" s="19">
        <v>0</v>
      </c>
      <c r="J44" s="19">
        <v>0</v>
      </c>
      <c r="K44" s="18"/>
      <c r="L44" s="18"/>
      <c r="N44" s="19">
        <v>0</v>
      </c>
      <c r="O44" s="45" t="s">
        <v>251</v>
      </c>
      <c r="T44" s="91"/>
    </row>
    <row r="45" spans="2:28" ht="12.75" customHeight="1" x14ac:dyDescent="0.2">
      <c r="B45" s="45" t="s">
        <v>6</v>
      </c>
      <c r="C45" s="19">
        <v>0</v>
      </c>
      <c r="D45" s="19">
        <v>0</v>
      </c>
      <c r="E45" s="19">
        <v>0</v>
      </c>
      <c r="F45" s="19">
        <v>0</v>
      </c>
      <c r="G45" s="19">
        <v>0</v>
      </c>
      <c r="H45" s="19">
        <v>0</v>
      </c>
      <c r="I45" s="19">
        <v>0</v>
      </c>
      <c r="J45" s="19">
        <v>0</v>
      </c>
      <c r="K45" s="18"/>
      <c r="L45" s="18"/>
      <c r="N45" s="19">
        <v>1</v>
      </c>
      <c r="O45" s="45" t="s">
        <v>252</v>
      </c>
      <c r="T45" s="92"/>
    </row>
    <row r="46" spans="2:28" ht="12.75" customHeight="1" x14ac:dyDescent="0.2">
      <c r="C46" s="19">
        <v>0</v>
      </c>
      <c r="D46" s="19">
        <v>0</v>
      </c>
      <c r="E46" s="19">
        <v>0</v>
      </c>
      <c r="F46" s="19">
        <v>0</v>
      </c>
      <c r="G46" s="19">
        <v>0</v>
      </c>
      <c r="H46" s="19">
        <v>0</v>
      </c>
      <c r="I46" s="19">
        <v>0</v>
      </c>
      <c r="J46" s="19">
        <v>0</v>
      </c>
      <c r="K46" s="18"/>
      <c r="L46" s="18"/>
      <c r="N46" s="19">
        <v>1</v>
      </c>
      <c r="O46" s="45" t="s">
        <v>253</v>
      </c>
      <c r="T46" s="91"/>
    </row>
    <row r="47" spans="2:28" ht="12.75" customHeight="1" x14ac:dyDescent="0.2">
      <c r="C47" s="19">
        <v>0</v>
      </c>
      <c r="D47" s="19">
        <v>0</v>
      </c>
      <c r="E47" s="19">
        <v>0</v>
      </c>
      <c r="F47" s="19">
        <v>0</v>
      </c>
      <c r="G47" s="19">
        <v>0</v>
      </c>
      <c r="H47" s="19">
        <v>0</v>
      </c>
      <c r="I47" s="19">
        <v>0</v>
      </c>
      <c r="J47" s="19">
        <v>0</v>
      </c>
      <c r="K47" s="18"/>
      <c r="L47" s="18"/>
      <c r="N47" s="19">
        <v>1</v>
      </c>
      <c r="O47" s="45" t="s">
        <v>254</v>
      </c>
      <c r="T47" s="92"/>
    </row>
    <row r="48" spans="2:28" ht="12.75" customHeight="1" x14ac:dyDescent="0.2">
      <c r="C48" s="19">
        <v>0</v>
      </c>
      <c r="D48" s="19">
        <v>0</v>
      </c>
      <c r="E48" s="19">
        <v>0</v>
      </c>
      <c r="F48" s="19">
        <v>0</v>
      </c>
      <c r="G48" s="19">
        <v>0</v>
      </c>
      <c r="H48" s="19">
        <v>0</v>
      </c>
      <c r="I48" s="19">
        <v>0</v>
      </c>
      <c r="J48" s="19">
        <v>0</v>
      </c>
      <c r="K48" s="18"/>
      <c r="L48" s="18"/>
      <c r="N48" s="62">
        <f>SUM(N40:N47)</f>
        <v>23</v>
      </c>
      <c r="T48" s="91"/>
    </row>
    <row r="49" spans="3:20" ht="12.75" customHeight="1" x14ac:dyDescent="0.2">
      <c r="C49" s="19">
        <v>0</v>
      </c>
      <c r="D49" s="19">
        <v>0</v>
      </c>
      <c r="E49" s="19">
        <v>0</v>
      </c>
      <c r="F49" s="19">
        <v>0</v>
      </c>
      <c r="G49" s="19">
        <v>0</v>
      </c>
      <c r="H49" s="19">
        <v>0</v>
      </c>
      <c r="I49" s="19">
        <v>0</v>
      </c>
      <c r="J49" s="19">
        <v>0</v>
      </c>
      <c r="K49" s="18"/>
      <c r="L49" s="18"/>
      <c r="N49" s="18"/>
      <c r="O49" s="46"/>
      <c r="T49" s="92"/>
    </row>
    <row r="50" spans="3:20" ht="12.75" customHeight="1" x14ac:dyDescent="0.2">
      <c r="C50" s="19">
        <v>0</v>
      </c>
      <c r="D50" s="19">
        <v>0</v>
      </c>
      <c r="E50" s="19">
        <v>0</v>
      </c>
      <c r="F50" s="19">
        <v>0</v>
      </c>
      <c r="G50" s="19">
        <v>0</v>
      </c>
      <c r="H50" s="19">
        <v>0</v>
      </c>
      <c r="I50" s="19">
        <v>0</v>
      </c>
      <c r="J50" s="19">
        <v>0</v>
      </c>
      <c r="K50" s="18"/>
      <c r="L50" s="18"/>
      <c r="N50" s="64" t="s">
        <v>255</v>
      </c>
      <c r="T50" s="91"/>
    </row>
    <row r="51" spans="3:20" ht="12.75" customHeight="1" x14ac:dyDescent="0.2">
      <c r="C51" s="19">
        <v>0</v>
      </c>
      <c r="D51" s="19">
        <v>0</v>
      </c>
      <c r="E51" s="19">
        <v>0</v>
      </c>
      <c r="F51" s="19">
        <v>0</v>
      </c>
      <c r="G51" s="19">
        <v>0</v>
      </c>
      <c r="H51" s="19">
        <v>0</v>
      </c>
      <c r="I51" s="19">
        <v>0</v>
      </c>
      <c r="J51" s="19">
        <v>0</v>
      </c>
      <c r="K51" s="18"/>
      <c r="L51" s="18"/>
      <c r="N51" s="19">
        <v>1</v>
      </c>
      <c r="O51" s="42" t="s">
        <v>246</v>
      </c>
      <c r="T51" s="92"/>
    </row>
    <row r="52" spans="3:20" ht="12.75" customHeight="1" x14ac:dyDescent="0.2">
      <c r="C52" s="19">
        <v>0</v>
      </c>
      <c r="D52" s="19">
        <v>0</v>
      </c>
      <c r="E52" s="19">
        <v>0</v>
      </c>
      <c r="F52" s="19">
        <v>0</v>
      </c>
      <c r="G52" s="19">
        <v>0</v>
      </c>
      <c r="H52" s="19">
        <v>0</v>
      </c>
      <c r="I52" s="19">
        <v>0</v>
      </c>
      <c r="J52" s="19">
        <v>0</v>
      </c>
      <c r="K52" s="18"/>
      <c r="L52" s="18"/>
      <c r="N52" s="19">
        <v>1</v>
      </c>
      <c r="O52" s="45" t="s">
        <v>245</v>
      </c>
      <c r="T52" s="91"/>
    </row>
    <row r="53" spans="3:20" ht="12.75" customHeight="1" x14ac:dyDescent="0.2">
      <c r="C53" s="19">
        <v>0</v>
      </c>
      <c r="D53" s="19">
        <v>0</v>
      </c>
      <c r="E53" s="19">
        <v>0</v>
      </c>
      <c r="F53" s="19">
        <v>0</v>
      </c>
      <c r="G53" s="19">
        <v>0</v>
      </c>
      <c r="H53" s="19">
        <v>0</v>
      </c>
      <c r="I53" s="19">
        <v>0</v>
      </c>
      <c r="J53" s="19">
        <v>0</v>
      </c>
      <c r="N53" s="19">
        <v>1</v>
      </c>
      <c r="O53" s="45" t="s">
        <v>256</v>
      </c>
      <c r="T53" s="92"/>
    </row>
    <row r="54" spans="3:20" ht="12.75" customHeight="1" x14ac:dyDescent="0.2">
      <c r="C54" s="19">
        <v>0</v>
      </c>
      <c r="D54" s="19">
        <v>0</v>
      </c>
      <c r="E54" s="19">
        <v>0</v>
      </c>
      <c r="F54" s="19">
        <v>0</v>
      </c>
      <c r="G54" s="19">
        <v>0</v>
      </c>
      <c r="H54" s="19">
        <v>0</v>
      </c>
      <c r="I54" s="19">
        <v>0</v>
      </c>
      <c r="J54" s="19">
        <v>0</v>
      </c>
      <c r="N54" s="19">
        <v>1</v>
      </c>
      <c r="O54" s="45" t="s">
        <v>257</v>
      </c>
      <c r="T54" s="91"/>
    </row>
    <row r="55" spans="3:20" ht="12.75" customHeight="1" x14ac:dyDescent="0.2">
      <c r="C55" s="19">
        <v>0</v>
      </c>
      <c r="D55" s="19">
        <v>0</v>
      </c>
      <c r="E55" s="19">
        <v>0</v>
      </c>
      <c r="F55" s="19">
        <v>0</v>
      </c>
      <c r="G55" s="19">
        <v>0</v>
      </c>
      <c r="H55" s="19">
        <v>0</v>
      </c>
      <c r="I55" s="19">
        <v>0</v>
      </c>
      <c r="J55" s="19">
        <v>0</v>
      </c>
      <c r="N55" s="19">
        <v>1</v>
      </c>
      <c r="O55" s="45" t="s">
        <v>258</v>
      </c>
    </row>
    <row r="56" spans="3:20" ht="12.75" customHeight="1" x14ac:dyDescent="0.2">
      <c r="N56" s="19">
        <v>7</v>
      </c>
      <c r="O56" s="42" t="s">
        <v>259</v>
      </c>
    </row>
    <row r="57" spans="3:20" ht="12.75" customHeight="1" x14ac:dyDescent="0.2">
      <c r="N57" s="19">
        <v>0</v>
      </c>
      <c r="O57" s="46"/>
    </row>
    <row r="58" spans="3:20" ht="12.75" customHeight="1" x14ac:dyDescent="0.2">
      <c r="N58" s="19">
        <v>0</v>
      </c>
      <c r="O58" s="46"/>
    </row>
    <row r="59" spans="3:20" ht="12.75" customHeight="1" x14ac:dyDescent="0.2">
      <c r="N59" s="19">
        <v>0</v>
      </c>
      <c r="O59" s="46"/>
    </row>
    <row r="60" spans="3:20" ht="12.75" customHeight="1" x14ac:dyDescent="0.2">
      <c r="C60" s="11"/>
      <c r="D60" s="12"/>
      <c r="E60" s="42" t="s">
        <v>470</v>
      </c>
      <c r="F60" s="42" t="s">
        <v>470</v>
      </c>
      <c r="G60" s="42" t="s">
        <v>395</v>
      </c>
      <c r="H60" s="42" t="s">
        <v>214</v>
      </c>
      <c r="I60" s="42" t="s">
        <v>470</v>
      </c>
      <c r="J60" s="42" t="s">
        <v>469</v>
      </c>
      <c r="N60" s="20">
        <f>SUM(N51:N59)</f>
        <v>12</v>
      </c>
      <c r="O60" s="46"/>
    </row>
    <row r="61" spans="3:20" ht="12.75" customHeight="1" x14ac:dyDescent="0.2">
      <c r="C61" s="11"/>
      <c r="D61" s="56" t="s">
        <v>467</v>
      </c>
      <c r="E61" s="56" t="s">
        <v>471</v>
      </c>
      <c r="F61" s="56" t="s">
        <v>264</v>
      </c>
      <c r="G61" s="56" t="s">
        <v>468</v>
      </c>
      <c r="H61" s="56" t="s">
        <v>472</v>
      </c>
      <c r="I61" s="56" t="s">
        <v>424</v>
      </c>
      <c r="J61" s="56" t="s">
        <v>468</v>
      </c>
      <c r="K61" s="27"/>
      <c r="O61" s="46"/>
    </row>
    <row r="62" spans="3:20" ht="12.75" customHeight="1" x14ac:dyDescent="0.2">
      <c r="C62" s="13" t="s">
        <v>465</v>
      </c>
      <c r="D62" s="19">
        <v>166</v>
      </c>
      <c r="E62" s="19">
        <v>50</v>
      </c>
      <c r="F62" s="20">
        <f t="shared" ref="F62:F71" si="1">IF(MROUND(D62,E62)&lt;D62,MROUND(D62,E62)+E62,MROUND(D62,E62))</f>
        <v>200</v>
      </c>
      <c r="G62" s="19">
        <v>1</v>
      </c>
      <c r="H62" s="20">
        <f t="shared" ref="H62:H71" si="2">IFERROR(F62/E62*G62,0)</f>
        <v>4</v>
      </c>
      <c r="I62" s="19">
        <v>1</v>
      </c>
      <c r="J62" s="20">
        <f>I62*H62</f>
        <v>4</v>
      </c>
      <c r="K62" s="42" t="s">
        <v>468</v>
      </c>
      <c r="O62" s="46"/>
    </row>
    <row r="63" spans="3:20" ht="12.75" customHeight="1" x14ac:dyDescent="0.2">
      <c r="C63" s="13" t="s">
        <v>122</v>
      </c>
      <c r="D63" s="19">
        <v>27</v>
      </c>
      <c r="E63" s="19">
        <v>10</v>
      </c>
      <c r="F63" s="20">
        <f t="shared" si="1"/>
        <v>30</v>
      </c>
      <c r="G63" s="19">
        <v>5</v>
      </c>
      <c r="H63" s="20">
        <f t="shared" si="2"/>
        <v>15</v>
      </c>
      <c r="I63" s="19">
        <v>15</v>
      </c>
      <c r="J63" s="20">
        <f t="shared" ref="J63:J71" si="3">I63*H63</f>
        <v>225</v>
      </c>
      <c r="K63" s="42" t="s">
        <v>469</v>
      </c>
      <c r="O63" s="46"/>
    </row>
    <row r="64" spans="3:20" ht="12.75" customHeight="1" x14ac:dyDescent="0.2">
      <c r="C64" s="13" t="s">
        <v>121</v>
      </c>
      <c r="D64" s="19">
        <v>26</v>
      </c>
      <c r="E64" s="19">
        <v>10</v>
      </c>
      <c r="F64" s="20">
        <f t="shared" si="1"/>
        <v>30</v>
      </c>
      <c r="G64" s="19">
        <v>5</v>
      </c>
      <c r="H64" s="20">
        <f t="shared" si="2"/>
        <v>15</v>
      </c>
      <c r="I64" s="19">
        <v>15</v>
      </c>
      <c r="J64" s="20">
        <f t="shared" si="3"/>
        <v>225</v>
      </c>
      <c r="K64" s="42" t="s">
        <v>469</v>
      </c>
      <c r="O64" s="46"/>
    </row>
    <row r="65" spans="2:24" ht="12.75" customHeight="1" x14ac:dyDescent="0.2">
      <c r="C65" s="13" t="s">
        <v>466</v>
      </c>
      <c r="D65" s="19">
        <v>19</v>
      </c>
      <c r="E65" s="19">
        <v>1</v>
      </c>
      <c r="F65" s="20">
        <f t="shared" si="1"/>
        <v>19</v>
      </c>
      <c r="G65" s="19">
        <v>1</v>
      </c>
      <c r="H65" s="20">
        <f t="shared" si="2"/>
        <v>19</v>
      </c>
      <c r="I65" s="19">
        <v>2</v>
      </c>
      <c r="J65" s="20">
        <f t="shared" si="3"/>
        <v>38</v>
      </c>
      <c r="K65" s="42" t="s">
        <v>469</v>
      </c>
      <c r="O65" s="46"/>
    </row>
    <row r="66" spans="2:24" ht="12.75" customHeight="1" x14ac:dyDescent="0.2">
      <c r="C66" s="13" t="s">
        <v>120</v>
      </c>
      <c r="D66" s="19">
        <v>14</v>
      </c>
      <c r="E66" s="19">
        <v>10</v>
      </c>
      <c r="F66" s="20">
        <f t="shared" si="1"/>
        <v>20</v>
      </c>
      <c r="G66" s="19">
        <v>5</v>
      </c>
      <c r="H66" s="20">
        <f t="shared" si="2"/>
        <v>10</v>
      </c>
      <c r="I66" s="19">
        <v>15</v>
      </c>
      <c r="J66" s="20">
        <f t="shared" si="3"/>
        <v>150</v>
      </c>
      <c r="K66" s="42" t="s">
        <v>469</v>
      </c>
      <c r="O66" s="46"/>
    </row>
    <row r="67" spans="2:24" ht="12.75" customHeight="1" x14ac:dyDescent="0.2">
      <c r="C67" s="13"/>
      <c r="D67" s="19">
        <v>0</v>
      </c>
      <c r="E67" s="19">
        <v>0</v>
      </c>
      <c r="F67" s="20">
        <f t="shared" si="1"/>
        <v>0</v>
      </c>
      <c r="G67" s="19">
        <v>0</v>
      </c>
      <c r="H67" s="20">
        <f t="shared" si="2"/>
        <v>0</v>
      </c>
      <c r="I67" s="19">
        <v>0</v>
      </c>
      <c r="J67" s="20">
        <f t="shared" si="3"/>
        <v>0</v>
      </c>
      <c r="O67" s="46"/>
    </row>
    <row r="68" spans="2:24" ht="12.75" customHeight="1" x14ac:dyDescent="0.2">
      <c r="C68" s="13"/>
      <c r="D68" s="19">
        <v>0</v>
      </c>
      <c r="E68" s="19">
        <v>0</v>
      </c>
      <c r="F68" s="20">
        <f t="shared" si="1"/>
        <v>0</v>
      </c>
      <c r="G68" s="19">
        <v>0</v>
      </c>
      <c r="H68" s="20">
        <f t="shared" si="2"/>
        <v>0</v>
      </c>
      <c r="I68" s="19">
        <v>0</v>
      </c>
      <c r="J68" s="20">
        <f t="shared" si="3"/>
        <v>0</v>
      </c>
      <c r="O68" s="46"/>
    </row>
    <row r="69" spans="2:24" ht="12.75" customHeight="1" x14ac:dyDescent="0.2">
      <c r="C69" s="13"/>
      <c r="D69" s="19">
        <v>0</v>
      </c>
      <c r="E69" s="19">
        <v>0</v>
      </c>
      <c r="F69" s="20">
        <f t="shared" si="1"/>
        <v>0</v>
      </c>
      <c r="G69" s="19">
        <v>0</v>
      </c>
      <c r="H69" s="20">
        <f t="shared" si="2"/>
        <v>0</v>
      </c>
      <c r="I69" s="19">
        <v>0</v>
      </c>
      <c r="J69" s="20">
        <f t="shared" si="3"/>
        <v>0</v>
      </c>
      <c r="O69" s="46"/>
    </row>
    <row r="70" spans="2:24" ht="12.75" customHeight="1" x14ac:dyDescent="0.2">
      <c r="C70" s="13"/>
      <c r="D70" s="19">
        <v>0</v>
      </c>
      <c r="E70" s="19">
        <v>0</v>
      </c>
      <c r="F70" s="20">
        <f t="shared" si="1"/>
        <v>0</v>
      </c>
      <c r="G70" s="19">
        <v>0</v>
      </c>
      <c r="H70" s="20">
        <f t="shared" si="2"/>
        <v>0</v>
      </c>
      <c r="I70" s="19">
        <v>0</v>
      </c>
      <c r="J70" s="20">
        <f t="shared" si="3"/>
        <v>0</v>
      </c>
      <c r="O70" s="46"/>
    </row>
    <row r="71" spans="2:24" ht="12.75" customHeight="1" x14ac:dyDescent="0.2">
      <c r="C71" s="13"/>
      <c r="D71" s="35">
        <v>0</v>
      </c>
      <c r="E71" s="35">
        <v>0</v>
      </c>
      <c r="F71" s="37">
        <f t="shared" si="1"/>
        <v>0</v>
      </c>
      <c r="G71" s="35">
        <v>0</v>
      </c>
      <c r="H71" s="37">
        <f t="shared" si="2"/>
        <v>0</v>
      </c>
      <c r="I71" s="35">
        <v>0</v>
      </c>
      <c r="J71" s="37">
        <f t="shared" si="3"/>
        <v>0</v>
      </c>
      <c r="K71" s="27"/>
      <c r="O71" s="46"/>
    </row>
    <row r="72" spans="2:24" ht="12.75" customHeight="1" x14ac:dyDescent="0.2">
      <c r="C72" s="11"/>
      <c r="D72" s="30"/>
      <c r="E72" s="30"/>
      <c r="F72" s="30"/>
      <c r="G72" s="30"/>
      <c r="H72" s="30"/>
      <c r="I72" s="30"/>
      <c r="J72" s="20">
        <f>SUMPRODUCT(--($K$62:$K$71=K72),$J$62:$J$71)</f>
        <v>4</v>
      </c>
      <c r="K72" s="42" t="s">
        <v>468</v>
      </c>
      <c r="O72" s="46"/>
    </row>
    <row r="73" spans="2:24" ht="12.75" customHeight="1" x14ac:dyDescent="0.2">
      <c r="J73" s="20">
        <f>SUMPRODUCT(--($K$62:$K$71=K73),$J$62:$J$71)</f>
        <v>638</v>
      </c>
      <c r="K73" s="42" t="s">
        <v>469</v>
      </c>
      <c r="O73" s="46"/>
    </row>
    <row r="74" spans="2:24" ht="12.75" customHeight="1" x14ac:dyDescent="0.2">
      <c r="O74" s="46"/>
    </row>
    <row r="75" spans="2:24" ht="12.75" customHeight="1" x14ac:dyDescent="0.2">
      <c r="B75" s="93"/>
      <c r="O75" s="46"/>
    </row>
    <row r="76" spans="2:24" ht="12.75" customHeight="1" x14ac:dyDescent="0.2">
      <c r="B76" s="93"/>
    </row>
    <row r="80" spans="2:24" ht="12.75" customHeight="1" x14ac:dyDescent="0.2">
      <c r="C80" s="111" t="s">
        <v>514</v>
      </c>
      <c r="D80" s="47"/>
      <c r="E80" s="47"/>
      <c r="F80" s="47"/>
      <c r="G80" s="111" t="s">
        <v>518</v>
      </c>
      <c r="H80" s="47"/>
      <c r="I80" s="47"/>
      <c r="J80" s="47"/>
      <c r="K80" s="111" t="s">
        <v>519</v>
      </c>
      <c r="L80" s="47"/>
      <c r="M80" s="47"/>
      <c r="N80" s="42" t="s">
        <v>528</v>
      </c>
      <c r="P80" s="111" t="s">
        <v>529</v>
      </c>
      <c r="Q80" s="47"/>
      <c r="R80" s="42" t="s">
        <v>538</v>
      </c>
      <c r="S80" s="42" t="s">
        <v>539</v>
      </c>
      <c r="U80" s="111" t="s">
        <v>531</v>
      </c>
      <c r="V80" s="47"/>
      <c r="W80" s="47"/>
      <c r="X80" s="42" t="s">
        <v>537</v>
      </c>
    </row>
    <row r="82" spans="3:24" ht="12.75" customHeight="1" x14ac:dyDescent="0.2">
      <c r="C82" s="45" t="s">
        <v>516</v>
      </c>
      <c r="E82" s="19">
        <v>1</v>
      </c>
      <c r="G82" s="45" t="s">
        <v>520</v>
      </c>
      <c r="H82" s="46"/>
      <c r="I82" s="19">
        <v>8</v>
      </c>
      <c r="K82" s="45" t="s">
        <v>520</v>
      </c>
      <c r="L82" s="46"/>
      <c r="M82" s="19">
        <v>12</v>
      </c>
      <c r="N82" s="20">
        <f t="shared" ref="N82:N89" si="4">I82+M82</f>
        <v>20</v>
      </c>
      <c r="P82" s="45" t="s">
        <v>520</v>
      </c>
      <c r="Q82" s="46"/>
      <c r="R82" s="19">
        <v>4</v>
      </c>
      <c r="S82" s="19">
        <v>1</v>
      </c>
      <c r="U82" s="45" t="s">
        <v>533</v>
      </c>
      <c r="V82" s="46"/>
      <c r="W82" s="19">
        <v>20</v>
      </c>
      <c r="X82" s="19">
        <v>8</v>
      </c>
    </row>
    <row r="83" spans="3:24" ht="12.75" customHeight="1" x14ac:dyDescent="0.2">
      <c r="C83" s="45" t="s">
        <v>517</v>
      </c>
      <c r="E83" s="19">
        <v>2</v>
      </c>
      <c r="G83" s="45" t="s">
        <v>524</v>
      </c>
      <c r="H83" s="46"/>
      <c r="I83" s="19">
        <v>12</v>
      </c>
      <c r="K83" s="45" t="s">
        <v>524</v>
      </c>
      <c r="L83" s="46"/>
      <c r="M83" s="19">
        <v>16</v>
      </c>
      <c r="N83" s="20">
        <f t="shared" si="4"/>
        <v>28</v>
      </c>
      <c r="P83" s="45" t="s">
        <v>524</v>
      </c>
      <c r="Q83" s="46"/>
      <c r="R83" s="19">
        <v>8</v>
      </c>
      <c r="S83" s="19">
        <v>3</v>
      </c>
      <c r="U83" s="45" t="s">
        <v>535</v>
      </c>
      <c r="V83" s="46"/>
      <c r="W83" s="19">
        <v>8</v>
      </c>
      <c r="X83" s="19">
        <v>0</v>
      </c>
    </row>
    <row r="84" spans="3:24" ht="12.75" customHeight="1" x14ac:dyDescent="0.2">
      <c r="C84" s="45" t="s">
        <v>466</v>
      </c>
      <c r="E84" s="19">
        <v>246</v>
      </c>
      <c r="G84" s="45" t="s">
        <v>522</v>
      </c>
      <c r="H84" s="46"/>
      <c r="I84" s="19">
        <v>48</v>
      </c>
      <c r="K84" s="45" t="s">
        <v>522</v>
      </c>
      <c r="L84" s="46"/>
      <c r="M84" s="19">
        <v>60</v>
      </c>
      <c r="N84" s="20">
        <f t="shared" si="4"/>
        <v>108</v>
      </c>
      <c r="P84" s="45" t="s">
        <v>522</v>
      </c>
      <c r="Q84" s="46"/>
      <c r="R84" s="19">
        <v>48</v>
      </c>
      <c r="S84" s="19">
        <v>12</v>
      </c>
      <c r="U84" s="45" t="s">
        <v>527</v>
      </c>
      <c r="V84" s="46"/>
      <c r="W84" s="19">
        <v>20</v>
      </c>
      <c r="X84" s="19">
        <v>4</v>
      </c>
    </row>
    <row r="85" spans="3:24" ht="12.75" customHeight="1" x14ac:dyDescent="0.2">
      <c r="C85" s="45" t="s">
        <v>120</v>
      </c>
      <c r="E85" s="19">
        <v>79</v>
      </c>
      <c r="G85" s="45" t="s">
        <v>523</v>
      </c>
      <c r="H85" s="46"/>
      <c r="I85" s="19">
        <v>24</v>
      </c>
      <c r="K85" s="45" t="s">
        <v>523</v>
      </c>
      <c r="L85" s="46"/>
      <c r="M85" s="19">
        <v>20</v>
      </c>
      <c r="N85" s="20">
        <f t="shared" si="4"/>
        <v>44</v>
      </c>
      <c r="P85" s="45" t="s">
        <v>523</v>
      </c>
      <c r="Q85" s="46"/>
      <c r="R85" s="19">
        <v>20</v>
      </c>
      <c r="S85" s="19">
        <v>8</v>
      </c>
      <c r="U85" s="45" t="s">
        <v>532</v>
      </c>
      <c r="V85" s="46"/>
      <c r="W85" s="19">
        <v>16</v>
      </c>
      <c r="X85" s="19">
        <v>12</v>
      </c>
    </row>
    <row r="86" spans="3:24" ht="12.75" customHeight="1" x14ac:dyDescent="0.2">
      <c r="C86" s="45" t="s">
        <v>121</v>
      </c>
      <c r="E86" s="19" t="s">
        <v>540</v>
      </c>
      <c r="G86" s="45" t="s">
        <v>521</v>
      </c>
      <c r="H86" s="46"/>
      <c r="I86" s="19">
        <v>36</v>
      </c>
      <c r="K86" s="45" t="s">
        <v>521</v>
      </c>
      <c r="L86" s="46"/>
      <c r="M86" s="19">
        <v>40</v>
      </c>
      <c r="N86" s="20">
        <f t="shared" si="4"/>
        <v>76</v>
      </c>
      <c r="P86" s="45" t="s">
        <v>521</v>
      </c>
      <c r="Q86" s="46"/>
      <c r="R86" s="19">
        <v>32</v>
      </c>
      <c r="S86" s="19">
        <v>8</v>
      </c>
      <c r="U86" s="45" t="s">
        <v>525</v>
      </c>
      <c r="V86" s="46"/>
      <c r="W86" s="19">
        <v>16</v>
      </c>
      <c r="X86" s="19">
        <v>16</v>
      </c>
    </row>
    <row r="87" spans="3:24" ht="12.75" customHeight="1" x14ac:dyDescent="0.2">
      <c r="C87" s="45" t="s">
        <v>122</v>
      </c>
      <c r="E87" s="19">
        <v>132</v>
      </c>
      <c r="G87" s="45"/>
      <c r="H87" s="46"/>
      <c r="I87" s="19">
        <v>0</v>
      </c>
      <c r="K87" s="111" t="s">
        <v>527</v>
      </c>
      <c r="L87" s="46"/>
      <c r="M87" s="19">
        <v>10</v>
      </c>
      <c r="N87" s="20">
        <f t="shared" si="4"/>
        <v>10</v>
      </c>
      <c r="P87" s="45" t="s">
        <v>530</v>
      </c>
      <c r="Q87" s="46"/>
      <c r="R87" s="19">
        <v>16</v>
      </c>
      <c r="S87" s="19">
        <v>4</v>
      </c>
      <c r="U87" s="45" t="s">
        <v>534</v>
      </c>
      <c r="V87" s="46"/>
      <c r="W87" s="19">
        <v>52</v>
      </c>
      <c r="X87" s="19">
        <v>48</v>
      </c>
    </row>
    <row r="88" spans="3:24" ht="12.75" customHeight="1" x14ac:dyDescent="0.2">
      <c r="C88" s="45" t="s">
        <v>123</v>
      </c>
      <c r="E88" s="19">
        <v>164</v>
      </c>
      <c r="G88" s="45"/>
      <c r="H88" s="46"/>
      <c r="I88" s="19">
        <v>0</v>
      </c>
      <c r="K88" s="45" t="s">
        <v>525</v>
      </c>
      <c r="L88" s="46"/>
      <c r="M88" s="19">
        <v>5</v>
      </c>
      <c r="N88" s="20">
        <f t="shared" si="4"/>
        <v>5</v>
      </c>
      <c r="R88" s="18"/>
      <c r="U88" s="42" t="s">
        <v>536</v>
      </c>
      <c r="W88" s="19">
        <v>80</v>
      </c>
      <c r="X88" s="19">
        <v>40</v>
      </c>
    </row>
    <row r="89" spans="3:24" ht="12.75" customHeight="1" x14ac:dyDescent="0.2">
      <c r="C89" s="45" t="s">
        <v>515</v>
      </c>
      <c r="E89" s="19">
        <v>150</v>
      </c>
      <c r="G89" s="45"/>
      <c r="H89" s="46"/>
      <c r="I89" s="19">
        <v>0</v>
      </c>
      <c r="K89" s="45" t="s">
        <v>526</v>
      </c>
      <c r="L89" s="46"/>
      <c r="M89" s="19">
        <v>50</v>
      </c>
      <c r="N89" s="20">
        <f t="shared" si="4"/>
        <v>50</v>
      </c>
      <c r="P89" s="45"/>
      <c r="Q89" s="46"/>
      <c r="R89" s="18"/>
    </row>
    <row r="90" spans="3:24" ht="12.75" customHeight="1" x14ac:dyDescent="0.2">
      <c r="C90" s="45" t="s">
        <v>78</v>
      </c>
      <c r="E90" s="60">
        <v>340</v>
      </c>
      <c r="P90" s="45"/>
      <c r="Q90" s="46"/>
      <c r="R90" s="18"/>
    </row>
    <row r="91" spans="3:24" ht="12.75" customHeight="1" x14ac:dyDescent="0.2">
      <c r="C91" s="45" t="s">
        <v>106</v>
      </c>
      <c r="E91" s="19">
        <v>155</v>
      </c>
      <c r="G91" s="45"/>
      <c r="H91" s="46"/>
      <c r="I91" s="18"/>
      <c r="M91" s="18"/>
    </row>
    <row r="92" spans="3:24" ht="12.75" customHeight="1" x14ac:dyDescent="0.2">
      <c r="C92" s="45" t="s">
        <v>79</v>
      </c>
      <c r="E92" s="19">
        <v>155</v>
      </c>
      <c r="G92" s="45"/>
      <c r="H92" s="46"/>
      <c r="I92" s="18"/>
      <c r="K92" s="46"/>
      <c r="L92" s="46"/>
      <c r="M92" s="18"/>
    </row>
    <row r="93" spans="3:24" ht="12.75" customHeight="1" x14ac:dyDescent="0.2">
      <c r="C93" s="45" t="s">
        <v>77</v>
      </c>
      <c r="E93" s="19">
        <v>20</v>
      </c>
      <c r="G93" s="45"/>
      <c r="H93" s="46"/>
      <c r="I93" s="18"/>
      <c r="K93" s="46"/>
      <c r="L93" s="46"/>
      <c r="M93" s="18"/>
    </row>
  </sheetData>
  <sortState ref="G82:I86">
    <sortCondition ref="G82"/>
  </sortState>
  <conditionalFormatting sqref="A1:XFD3">
    <cfRule type="expression" dxfId="15" priority="10" stopIfTrue="1">
      <formula>OR(ISBLANK(A1), ISNUMBER(A1), ISTEXT(A1))</formula>
    </cfRule>
  </conditionalFormatting>
  <conditionalFormatting sqref="M4:T6 K8:Y13">
    <cfRule type="expression" dxfId="14" priority="11" stopIfTrue="1">
      <formula>K4&lt;&gt;0</formula>
    </cfRule>
  </conditionalFormatting>
  <conditionalFormatting sqref="U4:Y6">
    <cfRule type="expression" dxfId="13" priority="9" stopIfTrue="1">
      <formula>U4&lt;&gt;0</formula>
    </cfRule>
  </conditionalFormatting>
  <conditionalFormatting sqref="M7:T7">
    <cfRule type="expression" dxfId="12" priority="8" stopIfTrue="1">
      <formula>M7&lt;&gt;0</formula>
    </cfRule>
  </conditionalFormatting>
  <conditionalFormatting sqref="U7:Y7">
    <cfRule type="expression" dxfId="11" priority="7" stopIfTrue="1">
      <formula>U7&lt;&gt;0</formula>
    </cfRule>
  </conditionalFormatting>
  <conditionalFormatting sqref="K4:L7">
    <cfRule type="expression" dxfId="10" priority="6" stopIfTrue="1">
      <formula>K4&lt;&gt;0</formula>
    </cfRule>
  </conditionalFormatting>
  <conditionalFormatting sqref="M14:T33">
    <cfRule type="expression" dxfId="9" priority="5" stopIfTrue="1">
      <formula>M14&lt;&gt;0</formula>
    </cfRule>
  </conditionalFormatting>
  <conditionalFormatting sqref="U14:Y33">
    <cfRule type="expression" dxfId="8" priority="4" stopIfTrue="1">
      <formula>U14&lt;&gt;0</formula>
    </cfRule>
  </conditionalFormatting>
  <conditionalFormatting sqref="K14:L33">
    <cfRule type="expression" dxfId="7" priority="3" stopIfTrue="1">
      <formula>K14&lt;&gt;0</formula>
    </cfRule>
  </conditionalFormatting>
  <conditionalFormatting sqref="D42">
    <cfRule type="expression" dxfId="6" priority="12" stopIfTrue="1">
      <formula>OR(ISBLANK(D42), ISNUMBER(D42), ISTEXT(D42))</formula>
    </cfRule>
  </conditionalFormatting>
  <conditionalFormatting sqref="E42:J42">
    <cfRule type="expression" dxfId="5" priority="13" stopIfTrue="1">
      <formula>OR(ISBLANK(E42), ISNUMBER(E42), ISTEXT(E42))</formula>
    </cfRule>
  </conditionalFormatting>
  <conditionalFormatting sqref="C42">
    <cfRule type="expression" dxfId="4" priority="14" stopIfTrue="1">
      <formula>OR(ISBLANK(C42), ISNUMBER(C42), ISTEXT(C42))</formula>
    </cfRule>
  </conditionalFormatting>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5"/>
  <sheetViews>
    <sheetView showGridLines="0" zoomScale="80" zoomScaleNormal="80" workbookViewId="0">
      <selection activeCell="D30" sqref="D30"/>
    </sheetView>
  </sheetViews>
  <sheetFormatPr defaultColWidth="9.7109375" defaultRowHeight="12.75" customHeight="1" x14ac:dyDescent="0.2"/>
  <cols>
    <col min="1" max="1" width="3.7109375" style="12" customWidth="1"/>
    <col min="2" max="4" width="9.85546875" style="46" customWidth="1"/>
    <col min="5" max="16384" width="9.7109375" style="12"/>
  </cols>
  <sheetData>
    <row r="1" spans="2:23" ht="12.75" customHeight="1" x14ac:dyDescent="0.2">
      <c r="F1" s="12" t="s">
        <v>154</v>
      </c>
      <c r="G1" s="12" t="s">
        <v>163</v>
      </c>
    </row>
    <row r="2" spans="2:23" ht="12.75" customHeight="1" x14ac:dyDescent="0.2">
      <c r="F2" s="12" t="s">
        <v>155</v>
      </c>
      <c r="G2" s="12" t="s">
        <v>155</v>
      </c>
      <c r="L2" s="12" t="s">
        <v>183</v>
      </c>
      <c r="N2" s="12" t="s">
        <v>81</v>
      </c>
      <c r="O2" s="12" t="s">
        <v>177</v>
      </c>
      <c r="P2" s="12" t="s">
        <v>177</v>
      </c>
      <c r="Q2" s="12" t="s">
        <v>174</v>
      </c>
      <c r="R2" s="12" t="s">
        <v>174</v>
      </c>
    </row>
    <row r="3" spans="2:23" ht="12.75" customHeight="1" x14ac:dyDescent="0.2">
      <c r="B3" s="45"/>
      <c r="C3" s="45"/>
      <c r="D3" s="45"/>
      <c r="F3" s="12" t="s">
        <v>156</v>
      </c>
      <c r="G3" s="12" t="s">
        <v>156</v>
      </c>
      <c r="H3" s="12" t="s">
        <v>160</v>
      </c>
      <c r="I3" s="42" t="s">
        <v>167</v>
      </c>
      <c r="J3" s="42" t="s">
        <v>172</v>
      </c>
      <c r="K3" s="42" t="s">
        <v>166</v>
      </c>
      <c r="L3" s="42" t="s">
        <v>184</v>
      </c>
      <c r="M3" s="42" t="s">
        <v>189</v>
      </c>
      <c r="N3" s="12" t="s">
        <v>173</v>
      </c>
      <c r="O3" s="12" t="s">
        <v>178</v>
      </c>
      <c r="P3" s="12" t="s">
        <v>185</v>
      </c>
      <c r="Q3" s="12" t="s">
        <v>175</v>
      </c>
      <c r="R3" s="12" t="s">
        <v>176</v>
      </c>
    </row>
    <row r="4" spans="2:23" ht="12.75" customHeight="1" x14ac:dyDescent="0.2">
      <c r="B4" s="45" t="s">
        <v>152</v>
      </c>
      <c r="C4" s="45"/>
      <c r="D4" s="45"/>
      <c r="E4" s="42"/>
      <c r="F4" s="19">
        <v>0</v>
      </c>
      <c r="G4" s="19">
        <v>0</v>
      </c>
      <c r="H4" s="19">
        <v>1</v>
      </c>
      <c r="I4" s="19">
        <v>1</v>
      </c>
      <c r="J4" s="19">
        <v>0</v>
      </c>
      <c r="K4" s="19">
        <v>0</v>
      </c>
      <c r="L4" s="19">
        <v>0</v>
      </c>
      <c r="M4" s="19">
        <v>0</v>
      </c>
      <c r="N4" s="19">
        <v>1</v>
      </c>
      <c r="O4" s="19">
        <v>0</v>
      </c>
      <c r="P4" s="19">
        <v>0</v>
      </c>
      <c r="Q4" s="19">
        <v>0</v>
      </c>
      <c r="R4" s="19">
        <v>0</v>
      </c>
      <c r="S4" s="19">
        <v>0</v>
      </c>
      <c r="T4" s="19">
        <v>0</v>
      </c>
      <c r="W4" s="20"/>
    </row>
    <row r="5" spans="2:23" ht="12.75" customHeight="1" x14ac:dyDescent="0.2">
      <c r="B5" s="50" t="s">
        <v>162</v>
      </c>
      <c r="C5" s="51"/>
      <c r="D5" s="51"/>
      <c r="E5" s="52" t="s">
        <v>165</v>
      </c>
      <c r="F5" s="19">
        <v>0</v>
      </c>
      <c r="G5" s="19">
        <v>2</v>
      </c>
      <c r="H5" s="19">
        <v>5</v>
      </c>
      <c r="I5" s="19">
        <v>1</v>
      </c>
      <c r="J5" s="19">
        <v>0</v>
      </c>
      <c r="K5" s="19">
        <v>0</v>
      </c>
      <c r="L5" s="19">
        <v>0</v>
      </c>
      <c r="M5" s="19">
        <v>0</v>
      </c>
      <c r="N5" s="19">
        <v>1</v>
      </c>
      <c r="O5" s="19">
        <v>0</v>
      </c>
      <c r="P5" s="19">
        <v>0</v>
      </c>
      <c r="Q5" s="19">
        <v>0</v>
      </c>
      <c r="R5" s="19">
        <v>0</v>
      </c>
      <c r="S5" s="19">
        <v>0</v>
      </c>
      <c r="T5" s="19">
        <v>0</v>
      </c>
      <c r="W5" s="20"/>
    </row>
    <row r="6" spans="2:23" ht="12.75" customHeight="1" x14ac:dyDescent="0.2">
      <c r="B6" s="45" t="s">
        <v>159</v>
      </c>
      <c r="F6" s="19">
        <v>0</v>
      </c>
      <c r="G6" s="19">
        <v>0</v>
      </c>
      <c r="H6" s="19">
        <v>1</v>
      </c>
      <c r="I6" s="19">
        <v>0</v>
      </c>
      <c r="J6" s="19">
        <v>0</v>
      </c>
      <c r="K6" s="19">
        <v>0</v>
      </c>
      <c r="L6" s="19">
        <v>0</v>
      </c>
      <c r="M6" s="19">
        <v>0</v>
      </c>
      <c r="N6" s="19">
        <v>1</v>
      </c>
      <c r="O6" s="19">
        <v>0</v>
      </c>
      <c r="P6" s="19">
        <v>0</v>
      </c>
      <c r="Q6" s="19">
        <v>0</v>
      </c>
      <c r="R6" s="19">
        <v>0</v>
      </c>
      <c r="S6" s="19">
        <v>0</v>
      </c>
      <c r="T6" s="19">
        <v>0</v>
      </c>
      <c r="W6" s="20"/>
    </row>
    <row r="7" spans="2:23" ht="12.75" customHeight="1" x14ac:dyDescent="0.2">
      <c r="B7" s="45" t="s">
        <v>151</v>
      </c>
      <c r="C7" s="45"/>
      <c r="D7" s="45"/>
      <c r="E7" s="42"/>
      <c r="F7" s="19">
        <v>0</v>
      </c>
      <c r="G7" s="19">
        <v>0</v>
      </c>
      <c r="H7" s="19">
        <v>1</v>
      </c>
      <c r="I7" s="19">
        <v>0</v>
      </c>
      <c r="J7" s="19">
        <v>0</v>
      </c>
      <c r="K7" s="19">
        <v>0</v>
      </c>
      <c r="L7" s="19">
        <v>0</v>
      </c>
      <c r="M7" s="19">
        <v>0</v>
      </c>
      <c r="N7" s="19">
        <v>1</v>
      </c>
      <c r="O7" s="19">
        <v>0</v>
      </c>
      <c r="P7" s="19">
        <v>0</v>
      </c>
      <c r="Q7" s="19">
        <v>0</v>
      </c>
      <c r="R7" s="19">
        <v>0</v>
      </c>
      <c r="S7" s="19">
        <v>0</v>
      </c>
      <c r="T7" s="19">
        <v>0</v>
      </c>
      <c r="W7" s="20"/>
    </row>
    <row r="8" spans="2:23" ht="12.75" customHeight="1" x14ac:dyDescent="0.2">
      <c r="B8" s="50" t="s">
        <v>171</v>
      </c>
      <c r="C8" s="51"/>
      <c r="D8" s="51"/>
      <c r="E8" s="52" t="s">
        <v>165</v>
      </c>
      <c r="F8" s="19">
        <v>1</v>
      </c>
      <c r="G8" s="19">
        <v>0</v>
      </c>
      <c r="H8" s="19">
        <v>0</v>
      </c>
      <c r="I8" s="19">
        <v>0</v>
      </c>
      <c r="J8" s="19">
        <v>60</v>
      </c>
      <c r="K8" s="19">
        <v>1</v>
      </c>
      <c r="L8" s="19">
        <v>0</v>
      </c>
      <c r="M8" s="19">
        <v>0</v>
      </c>
      <c r="N8" s="19">
        <v>1</v>
      </c>
      <c r="O8" s="19">
        <v>0</v>
      </c>
      <c r="P8" s="19">
        <v>0</v>
      </c>
      <c r="Q8" s="19">
        <v>0</v>
      </c>
      <c r="R8" s="19">
        <v>0</v>
      </c>
      <c r="S8" s="19">
        <v>0</v>
      </c>
      <c r="T8" s="19">
        <v>0</v>
      </c>
      <c r="W8" s="20"/>
    </row>
    <row r="9" spans="2:23" ht="12.75" customHeight="1" x14ac:dyDescent="0.2">
      <c r="B9" s="45" t="s">
        <v>158</v>
      </c>
      <c r="E9" s="42"/>
      <c r="F9" s="19">
        <v>0</v>
      </c>
      <c r="G9" s="19">
        <v>0</v>
      </c>
      <c r="H9" s="19">
        <v>0</v>
      </c>
      <c r="I9" s="19">
        <v>0</v>
      </c>
      <c r="J9" s="19">
        <v>0</v>
      </c>
      <c r="K9" s="19">
        <v>0</v>
      </c>
      <c r="L9" s="19">
        <v>0</v>
      </c>
      <c r="M9" s="19">
        <v>0</v>
      </c>
      <c r="N9" s="19">
        <v>1</v>
      </c>
      <c r="O9" s="19">
        <v>0</v>
      </c>
      <c r="P9" s="19">
        <v>0</v>
      </c>
      <c r="Q9" s="19">
        <v>0</v>
      </c>
      <c r="R9" s="19">
        <v>0</v>
      </c>
      <c r="S9" s="19">
        <v>0</v>
      </c>
      <c r="T9" s="19">
        <v>0</v>
      </c>
      <c r="W9" s="20"/>
    </row>
    <row r="10" spans="2:23" ht="12.75" customHeight="1" x14ac:dyDescent="0.2">
      <c r="B10" s="45" t="s">
        <v>161</v>
      </c>
      <c r="E10" s="42"/>
      <c r="F10" s="19">
        <v>0</v>
      </c>
      <c r="G10" s="19">
        <v>0</v>
      </c>
      <c r="H10" s="19">
        <v>0</v>
      </c>
      <c r="I10" s="19">
        <v>0</v>
      </c>
      <c r="J10" s="19">
        <v>0</v>
      </c>
      <c r="K10" s="19">
        <v>1</v>
      </c>
      <c r="L10" s="19">
        <v>0</v>
      </c>
      <c r="M10" s="19">
        <v>0</v>
      </c>
      <c r="N10" s="19">
        <v>1</v>
      </c>
      <c r="O10" s="19">
        <v>0</v>
      </c>
      <c r="P10" s="19">
        <v>0</v>
      </c>
      <c r="Q10" s="19">
        <v>0</v>
      </c>
      <c r="R10" s="19">
        <v>0</v>
      </c>
      <c r="S10" s="19">
        <v>0</v>
      </c>
      <c r="T10" s="19">
        <v>0</v>
      </c>
      <c r="W10" s="20"/>
    </row>
    <row r="11" spans="2:23" ht="12.75" customHeight="1" x14ac:dyDescent="0.2">
      <c r="B11" s="45" t="s">
        <v>157</v>
      </c>
      <c r="C11" s="45"/>
      <c r="D11" s="45"/>
      <c r="E11" s="42"/>
      <c r="F11" s="19">
        <v>0</v>
      </c>
      <c r="G11" s="19">
        <v>0</v>
      </c>
      <c r="H11" s="19">
        <v>2</v>
      </c>
      <c r="I11" s="19">
        <v>0</v>
      </c>
      <c r="J11" s="19">
        <v>0</v>
      </c>
      <c r="K11" s="19">
        <v>0</v>
      </c>
      <c r="L11" s="19">
        <v>0</v>
      </c>
      <c r="M11" s="19">
        <v>0</v>
      </c>
      <c r="N11" s="19">
        <v>1</v>
      </c>
      <c r="O11" s="19">
        <v>0</v>
      </c>
      <c r="P11" s="19">
        <v>0</v>
      </c>
      <c r="Q11" s="19">
        <v>0</v>
      </c>
      <c r="R11" s="19">
        <v>0</v>
      </c>
      <c r="S11" s="19">
        <v>0</v>
      </c>
      <c r="T11" s="19">
        <v>0</v>
      </c>
      <c r="W11" s="20"/>
    </row>
    <row r="12" spans="2:23" ht="12.75" customHeight="1" x14ac:dyDescent="0.2">
      <c r="B12" s="50" t="s">
        <v>153</v>
      </c>
      <c r="C12" s="50"/>
      <c r="D12" s="50"/>
      <c r="E12" s="52" t="s">
        <v>165</v>
      </c>
      <c r="F12" s="19">
        <v>3</v>
      </c>
      <c r="G12" s="19">
        <v>0</v>
      </c>
      <c r="H12" s="19">
        <v>0</v>
      </c>
      <c r="I12" s="19">
        <v>0</v>
      </c>
      <c r="J12" s="19">
        <v>0</v>
      </c>
      <c r="K12" s="19">
        <v>0</v>
      </c>
      <c r="L12" s="19">
        <v>0</v>
      </c>
      <c r="M12" s="19">
        <v>0</v>
      </c>
      <c r="N12" s="19">
        <v>1</v>
      </c>
      <c r="O12" s="19">
        <v>0</v>
      </c>
      <c r="P12" s="19">
        <v>0</v>
      </c>
      <c r="Q12" s="19">
        <v>0</v>
      </c>
      <c r="R12" s="19">
        <v>0</v>
      </c>
      <c r="S12" s="19">
        <v>0</v>
      </c>
      <c r="T12" s="19">
        <v>0</v>
      </c>
      <c r="W12" s="20"/>
    </row>
    <row r="13" spans="2:23" ht="12.75" customHeight="1" x14ac:dyDescent="0.2">
      <c r="B13" s="45" t="s">
        <v>179</v>
      </c>
      <c r="E13" s="42"/>
      <c r="F13" s="19">
        <v>0</v>
      </c>
      <c r="G13" s="19">
        <v>0</v>
      </c>
      <c r="H13" s="19">
        <v>5</v>
      </c>
      <c r="I13" s="19">
        <v>0</v>
      </c>
      <c r="J13" s="19">
        <v>0</v>
      </c>
      <c r="K13" s="19">
        <v>0</v>
      </c>
      <c r="L13" s="19">
        <v>0</v>
      </c>
      <c r="M13" s="19">
        <v>0</v>
      </c>
      <c r="N13" s="19">
        <v>0</v>
      </c>
      <c r="O13" s="19">
        <v>1</v>
      </c>
      <c r="P13" s="19">
        <v>1</v>
      </c>
      <c r="Q13" s="19">
        <v>0</v>
      </c>
      <c r="R13" s="19">
        <v>0</v>
      </c>
      <c r="S13" s="19">
        <v>0</v>
      </c>
      <c r="T13" s="19">
        <v>0</v>
      </c>
      <c r="W13" s="20"/>
    </row>
    <row r="14" spans="2:23" ht="12.75" customHeight="1" x14ac:dyDescent="0.2">
      <c r="B14" s="45" t="s">
        <v>180</v>
      </c>
      <c r="E14" s="42"/>
      <c r="F14" s="19">
        <v>0</v>
      </c>
      <c r="G14" s="19">
        <v>0</v>
      </c>
      <c r="H14" s="19">
        <v>5</v>
      </c>
      <c r="I14" s="19">
        <v>0</v>
      </c>
      <c r="J14" s="19">
        <v>0</v>
      </c>
      <c r="K14" s="19">
        <v>0</v>
      </c>
      <c r="L14" s="19">
        <v>0</v>
      </c>
      <c r="M14" s="19">
        <v>0</v>
      </c>
      <c r="N14" s="19">
        <v>0</v>
      </c>
      <c r="O14" s="19">
        <v>1</v>
      </c>
      <c r="P14" s="19">
        <v>1</v>
      </c>
      <c r="Q14" s="19">
        <v>0</v>
      </c>
      <c r="R14" s="19">
        <v>0</v>
      </c>
      <c r="S14" s="19">
        <v>0</v>
      </c>
      <c r="T14" s="19">
        <v>0</v>
      </c>
      <c r="W14" s="20"/>
    </row>
    <row r="15" spans="2:23" ht="12.75" customHeight="1" x14ac:dyDescent="0.2">
      <c r="B15" s="50" t="s">
        <v>181</v>
      </c>
      <c r="C15" s="50"/>
      <c r="D15" s="50"/>
      <c r="E15" s="52" t="s">
        <v>165</v>
      </c>
      <c r="F15" s="19">
        <v>0</v>
      </c>
      <c r="G15" s="19">
        <v>0</v>
      </c>
      <c r="H15" s="19">
        <v>0</v>
      </c>
      <c r="I15" s="19">
        <v>0</v>
      </c>
      <c r="J15" s="19">
        <v>0</v>
      </c>
      <c r="K15" s="19">
        <v>0</v>
      </c>
      <c r="L15" s="19">
        <v>1</v>
      </c>
      <c r="M15" s="19">
        <v>0</v>
      </c>
      <c r="N15" s="19">
        <v>0</v>
      </c>
      <c r="O15" s="19">
        <v>1</v>
      </c>
      <c r="P15" s="19">
        <v>0</v>
      </c>
      <c r="Q15" s="19">
        <v>0</v>
      </c>
      <c r="R15" s="19">
        <v>0</v>
      </c>
      <c r="S15" s="19">
        <v>0</v>
      </c>
      <c r="T15" s="19">
        <v>0</v>
      </c>
      <c r="W15" s="20"/>
    </row>
    <row r="16" spans="2:23" ht="12.75" customHeight="1" x14ac:dyDescent="0.2">
      <c r="B16" s="45" t="s">
        <v>182</v>
      </c>
      <c r="C16" s="45"/>
      <c r="D16" s="45"/>
      <c r="E16" s="42"/>
      <c r="F16" s="19">
        <v>0</v>
      </c>
      <c r="G16" s="19">
        <v>0</v>
      </c>
      <c r="H16" s="19">
        <v>0</v>
      </c>
      <c r="I16" s="19">
        <v>0</v>
      </c>
      <c r="J16" s="19">
        <v>0</v>
      </c>
      <c r="K16" s="19">
        <v>0</v>
      </c>
      <c r="L16" s="19">
        <v>0</v>
      </c>
      <c r="M16" s="19">
        <v>0</v>
      </c>
      <c r="N16" s="19">
        <v>0</v>
      </c>
      <c r="O16" s="19">
        <v>1</v>
      </c>
      <c r="P16" s="19">
        <v>0</v>
      </c>
      <c r="Q16" s="19">
        <v>0</v>
      </c>
      <c r="R16" s="19">
        <v>0</v>
      </c>
      <c r="S16" s="19">
        <v>0</v>
      </c>
      <c r="T16" s="19">
        <v>0</v>
      </c>
      <c r="W16" s="20"/>
    </row>
    <row r="17" spans="2:23" ht="12.75" customHeight="1" x14ac:dyDescent="0.2">
      <c r="B17" s="45" t="s">
        <v>186</v>
      </c>
      <c r="C17" s="45"/>
      <c r="D17" s="45"/>
      <c r="E17" s="42" t="s">
        <v>187</v>
      </c>
      <c r="F17" s="19">
        <v>0</v>
      </c>
      <c r="G17" s="19">
        <v>0</v>
      </c>
      <c r="H17" s="19">
        <v>0</v>
      </c>
      <c r="I17" s="19">
        <v>0</v>
      </c>
      <c r="J17" s="19">
        <v>0</v>
      </c>
      <c r="K17" s="19">
        <v>0</v>
      </c>
      <c r="L17" s="19">
        <v>0</v>
      </c>
      <c r="M17" s="19">
        <v>0</v>
      </c>
      <c r="N17" s="19">
        <v>0</v>
      </c>
      <c r="O17" s="19">
        <v>0</v>
      </c>
      <c r="P17" s="19">
        <v>1</v>
      </c>
      <c r="Q17" s="19">
        <v>0</v>
      </c>
      <c r="R17" s="19">
        <v>0</v>
      </c>
      <c r="S17" s="19">
        <v>0</v>
      </c>
      <c r="T17" s="19">
        <v>0</v>
      </c>
      <c r="W17" s="20"/>
    </row>
    <row r="18" spans="2:23" ht="12.75" customHeight="1" x14ac:dyDescent="0.2">
      <c r="B18" s="45" t="s">
        <v>188</v>
      </c>
      <c r="C18" s="45"/>
      <c r="D18" s="45"/>
      <c r="E18" s="42"/>
      <c r="F18" s="19">
        <v>0</v>
      </c>
      <c r="G18" s="19">
        <v>0</v>
      </c>
      <c r="H18" s="19">
        <v>2</v>
      </c>
      <c r="I18" s="19">
        <v>1</v>
      </c>
      <c r="J18" s="19">
        <v>0</v>
      </c>
      <c r="K18" s="19">
        <v>0</v>
      </c>
      <c r="L18" s="19">
        <v>0</v>
      </c>
      <c r="M18" s="19">
        <v>1</v>
      </c>
      <c r="N18" s="19">
        <v>0</v>
      </c>
      <c r="O18" s="19">
        <v>0</v>
      </c>
      <c r="P18" s="19">
        <v>1</v>
      </c>
      <c r="Q18" s="19">
        <v>0</v>
      </c>
      <c r="R18" s="19">
        <v>0</v>
      </c>
      <c r="S18" s="19">
        <v>0</v>
      </c>
      <c r="T18" s="19">
        <v>0</v>
      </c>
      <c r="W18" s="20"/>
    </row>
    <row r="19" spans="2:23" ht="12.75" customHeight="1" x14ac:dyDescent="0.2">
      <c r="B19" s="45" t="s">
        <v>190</v>
      </c>
      <c r="C19" s="45"/>
      <c r="D19" s="45"/>
      <c r="E19" s="42"/>
      <c r="F19" s="19">
        <v>0</v>
      </c>
      <c r="G19" s="19">
        <v>0</v>
      </c>
      <c r="H19" s="19">
        <v>0</v>
      </c>
      <c r="I19" s="19">
        <v>0</v>
      </c>
      <c r="J19" s="19">
        <v>0</v>
      </c>
      <c r="K19" s="19">
        <v>0</v>
      </c>
      <c r="L19" s="19">
        <v>0</v>
      </c>
      <c r="M19" s="19">
        <v>0</v>
      </c>
      <c r="N19" s="19">
        <v>0</v>
      </c>
      <c r="O19" s="19">
        <v>0</v>
      </c>
      <c r="P19" s="19">
        <v>1</v>
      </c>
      <c r="Q19" s="19">
        <v>0</v>
      </c>
      <c r="R19" s="19">
        <v>0</v>
      </c>
      <c r="S19" s="19">
        <v>0</v>
      </c>
      <c r="T19" s="19">
        <v>0</v>
      </c>
      <c r="W19" s="20"/>
    </row>
    <row r="20" spans="2:23" ht="12.75" customHeight="1" x14ac:dyDescent="0.2">
      <c r="B20" s="45" t="s">
        <v>191</v>
      </c>
      <c r="C20" s="45"/>
      <c r="D20" s="45"/>
      <c r="E20" s="42"/>
      <c r="F20" s="19">
        <v>0</v>
      </c>
      <c r="G20" s="19">
        <v>0</v>
      </c>
      <c r="H20" s="19">
        <v>0</v>
      </c>
      <c r="I20" s="19">
        <v>0</v>
      </c>
      <c r="J20" s="19">
        <v>0</v>
      </c>
      <c r="K20" s="19">
        <v>0</v>
      </c>
      <c r="L20" s="19">
        <v>0</v>
      </c>
      <c r="M20" s="19">
        <v>0</v>
      </c>
      <c r="N20" s="19">
        <v>0</v>
      </c>
      <c r="O20" s="19">
        <v>0</v>
      </c>
      <c r="P20" s="19">
        <v>1</v>
      </c>
      <c r="Q20" s="19">
        <v>0</v>
      </c>
      <c r="R20" s="19">
        <v>0</v>
      </c>
      <c r="S20" s="19">
        <v>0</v>
      </c>
      <c r="T20" s="19">
        <v>0</v>
      </c>
      <c r="W20" s="20"/>
    </row>
    <row r="21" spans="2:23" ht="12.75" customHeight="1" x14ac:dyDescent="0.2">
      <c r="B21" s="45" t="s">
        <v>192</v>
      </c>
      <c r="C21" s="45"/>
      <c r="D21" s="45"/>
      <c r="E21" s="42"/>
      <c r="F21" s="19">
        <v>0</v>
      </c>
      <c r="G21" s="19">
        <v>0</v>
      </c>
      <c r="H21" s="19">
        <v>0</v>
      </c>
      <c r="I21" s="19">
        <v>0</v>
      </c>
      <c r="J21" s="19">
        <v>0</v>
      </c>
      <c r="K21" s="19">
        <v>0</v>
      </c>
      <c r="L21" s="19">
        <v>0</v>
      </c>
      <c r="M21" s="19">
        <v>0</v>
      </c>
      <c r="N21" s="19">
        <v>0</v>
      </c>
      <c r="O21" s="19">
        <v>0</v>
      </c>
      <c r="P21" s="19">
        <v>1</v>
      </c>
      <c r="Q21" s="19">
        <v>0</v>
      </c>
      <c r="R21" s="19">
        <v>0</v>
      </c>
      <c r="S21" s="19">
        <v>0</v>
      </c>
      <c r="T21" s="19">
        <v>0</v>
      </c>
      <c r="W21" s="20"/>
    </row>
    <row r="22" spans="2:23" ht="12.75" customHeight="1" x14ac:dyDescent="0.2">
      <c r="B22" s="45" t="s">
        <v>193</v>
      </c>
      <c r="C22" s="45"/>
      <c r="D22" s="45"/>
      <c r="E22" s="42"/>
      <c r="F22" s="19">
        <v>0</v>
      </c>
      <c r="G22" s="19">
        <v>0</v>
      </c>
      <c r="H22" s="19">
        <v>0</v>
      </c>
      <c r="I22" s="19">
        <v>0</v>
      </c>
      <c r="J22" s="19">
        <v>0</v>
      </c>
      <c r="K22" s="19">
        <v>0</v>
      </c>
      <c r="L22" s="19">
        <v>0</v>
      </c>
      <c r="M22" s="19">
        <v>0</v>
      </c>
      <c r="N22" s="19">
        <v>0</v>
      </c>
      <c r="O22" s="19">
        <v>0</v>
      </c>
      <c r="P22" s="19">
        <v>1</v>
      </c>
      <c r="Q22" s="19">
        <v>0</v>
      </c>
      <c r="R22" s="19">
        <v>0</v>
      </c>
      <c r="S22" s="19">
        <v>0</v>
      </c>
      <c r="T22" s="19">
        <v>0</v>
      </c>
      <c r="W22" s="20"/>
    </row>
    <row r="23" spans="2:23" ht="12.75" customHeight="1" x14ac:dyDescent="0.2">
      <c r="B23" s="45"/>
      <c r="C23" s="45"/>
      <c r="D23" s="45"/>
      <c r="E23" s="42"/>
      <c r="F23" s="19">
        <v>0</v>
      </c>
      <c r="G23" s="19">
        <v>0</v>
      </c>
      <c r="H23" s="19">
        <v>0</v>
      </c>
      <c r="I23" s="19">
        <v>0</v>
      </c>
      <c r="J23" s="19">
        <v>0</v>
      </c>
      <c r="K23" s="19">
        <v>0</v>
      </c>
      <c r="L23" s="19">
        <v>0</v>
      </c>
      <c r="M23" s="19">
        <v>0</v>
      </c>
      <c r="N23" s="19">
        <v>0</v>
      </c>
      <c r="O23" s="19">
        <v>0</v>
      </c>
      <c r="P23" s="19">
        <v>0</v>
      </c>
      <c r="Q23" s="19">
        <v>0</v>
      </c>
      <c r="R23" s="19">
        <v>0</v>
      </c>
      <c r="S23" s="19">
        <v>0</v>
      </c>
      <c r="T23" s="19">
        <v>0</v>
      </c>
      <c r="W23" s="20"/>
    </row>
    <row r="24" spans="2:23" ht="12.75" customHeight="1" x14ac:dyDescent="0.2">
      <c r="B24" s="45"/>
      <c r="C24" s="45"/>
      <c r="D24" s="45"/>
      <c r="E24" s="42"/>
      <c r="F24" s="19">
        <v>0</v>
      </c>
      <c r="G24" s="19">
        <v>0</v>
      </c>
      <c r="H24" s="19">
        <v>0</v>
      </c>
      <c r="I24" s="19">
        <v>0</v>
      </c>
      <c r="J24" s="19">
        <v>0</v>
      </c>
      <c r="K24" s="19">
        <v>0</v>
      </c>
      <c r="L24" s="19">
        <v>0</v>
      </c>
      <c r="M24" s="19">
        <v>0</v>
      </c>
      <c r="N24" s="19">
        <v>0</v>
      </c>
      <c r="O24" s="19">
        <v>0</v>
      </c>
      <c r="P24" s="19">
        <v>0</v>
      </c>
      <c r="Q24" s="19">
        <v>0</v>
      </c>
      <c r="R24" s="19">
        <v>0</v>
      </c>
      <c r="S24" s="19">
        <v>0</v>
      </c>
      <c r="T24" s="19">
        <v>0</v>
      </c>
      <c r="W24" s="20"/>
    </row>
    <row r="25" spans="2:23" ht="12.75" customHeight="1" x14ac:dyDescent="0.2">
      <c r="B25" s="45"/>
      <c r="C25" s="45"/>
      <c r="D25" s="45"/>
      <c r="E25" s="42"/>
      <c r="F25" s="19">
        <v>0</v>
      </c>
      <c r="G25" s="19">
        <v>0</v>
      </c>
      <c r="H25" s="19">
        <v>0</v>
      </c>
      <c r="I25" s="19">
        <v>0</v>
      </c>
      <c r="J25" s="19">
        <v>0</v>
      </c>
      <c r="K25" s="19">
        <v>0</v>
      </c>
      <c r="L25" s="19">
        <v>0</v>
      </c>
      <c r="M25" s="19">
        <v>0</v>
      </c>
      <c r="N25" s="19">
        <v>0</v>
      </c>
      <c r="O25" s="19">
        <v>0</v>
      </c>
      <c r="P25" s="19">
        <v>0</v>
      </c>
      <c r="Q25" s="19">
        <v>0</v>
      </c>
      <c r="R25" s="19">
        <v>0</v>
      </c>
      <c r="S25" s="19">
        <v>0</v>
      </c>
      <c r="T25" s="19">
        <v>0</v>
      </c>
      <c r="W25" s="20"/>
    </row>
    <row r="26" spans="2:23" ht="12.75" customHeight="1" x14ac:dyDescent="0.2">
      <c r="B26" s="45"/>
      <c r="C26" s="45"/>
      <c r="D26" s="45"/>
      <c r="E26" s="42"/>
      <c r="F26" s="19">
        <v>0</v>
      </c>
      <c r="G26" s="19">
        <v>0</v>
      </c>
      <c r="H26" s="19">
        <v>0</v>
      </c>
      <c r="I26" s="19">
        <v>0</v>
      </c>
      <c r="J26" s="19">
        <v>0</v>
      </c>
      <c r="K26" s="19">
        <v>0</v>
      </c>
      <c r="L26" s="19">
        <v>0</v>
      </c>
      <c r="M26" s="19">
        <v>0</v>
      </c>
      <c r="N26" s="19">
        <v>0</v>
      </c>
      <c r="O26" s="19">
        <v>0</v>
      </c>
      <c r="P26" s="19">
        <v>0</v>
      </c>
      <c r="Q26" s="19">
        <v>0</v>
      </c>
      <c r="R26" s="19">
        <v>0</v>
      </c>
      <c r="S26" s="19">
        <v>0</v>
      </c>
      <c r="T26" s="19">
        <v>0</v>
      </c>
      <c r="W26" s="20"/>
    </row>
    <row r="27" spans="2:23" ht="12.75" customHeight="1" x14ac:dyDescent="0.2">
      <c r="B27" s="45"/>
      <c r="C27" s="45"/>
      <c r="D27" s="45"/>
      <c r="E27" s="42"/>
      <c r="F27" s="19">
        <v>0</v>
      </c>
      <c r="G27" s="19">
        <v>0</v>
      </c>
      <c r="H27" s="19">
        <v>0</v>
      </c>
      <c r="I27" s="19">
        <v>0</v>
      </c>
      <c r="J27" s="19">
        <v>0</v>
      </c>
      <c r="K27" s="19">
        <v>0</v>
      </c>
      <c r="L27" s="19">
        <v>0</v>
      </c>
      <c r="M27" s="19">
        <v>0</v>
      </c>
      <c r="N27" s="19">
        <v>0</v>
      </c>
      <c r="O27" s="19">
        <v>0</v>
      </c>
      <c r="P27" s="19">
        <v>0</v>
      </c>
      <c r="Q27" s="19">
        <v>0</v>
      </c>
      <c r="R27" s="19">
        <v>0</v>
      </c>
      <c r="S27" s="19">
        <v>0</v>
      </c>
      <c r="T27" s="19">
        <v>0</v>
      </c>
      <c r="W27" s="20"/>
    </row>
    <row r="28" spans="2:23" ht="12.75" customHeight="1" x14ac:dyDescent="0.2">
      <c r="B28" s="45"/>
      <c r="C28" s="45"/>
      <c r="D28" s="45"/>
      <c r="E28" s="42"/>
      <c r="F28" s="19">
        <v>0</v>
      </c>
      <c r="G28" s="19">
        <v>0</v>
      </c>
      <c r="H28" s="19">
        <v>0</v>
      </c>
      <c r="I28" s="19">
        <v>0</v>
      </c>
      <c r="J28" s="19">
        <v>0</v>
      </c>
      <c r="K28" s="19">
        <v>0</v>
      </c>
      <c r="L28" s="19">
        <v>0</v>
      </c>
      <c r="M28" s="19">
        <v>0</v>
      </c>
      <c r="N28" s="19">
        <v>0</v>
      </c>
      <c r="O28" s="19">
        <v>0</v>
      </c>
      <c r="P28" s="19">
        <v>0</v>
      </c>
      <c r="Q28" s="19">
        <v>0</v>
      </c>
      <c r="R28" s="19">
        <v>0</v>
      </c>
      <c r="S28" s="19">
        <v>0</v>
      </c>
      <c r="T28" s="19">
        <v>0</v>
      </c>
      <c r="W28" s="20"/>
    </row>
    <row r="29" spans="2:23" ht="12.75" customHeight="1" x14ac:dyDescent="0.2">
      <c r="B29" s="45"/>
      <c r="C29" s="45"/>
      <c r="D29" s="45"/>
      <c r="E29" s="42"/>
      <c r="F29" s="19">
        <v>0</v>
      </c>
      <c r="G29" s="19">
        <v>0</v>
      </c>
      <c r="H29" s="19">
        <v>0</v>
      </c>
      <c r="I29" s="19">
        <v>0</v>
      </c>
      <c r="J29" s="19">
        <v>0</v>
      </c>
      <c r="K29" s="19">
        <v>0</v>
      </c>
      <c r="L29" s="19">
        <v>0</v>
      </c>
      <c r="M29" s="19">
        <v>0</v>
      </c>
      <c r="N29" s="19">
        <v>0</v>
      </c>
      <c r="O29" s="19">
        <v>0</v>
      </c>
      <c r="P29" s="19">
        <v>0</v>
      </c>
      <c r="Q29" s="19">
        <v>0</v>
      </c>
      <c r="R29" s="19">
        <v>0</v>
      </c>
      <c r="S29" s="19">
        <v>0</v>
      </c>
      <c r="T29" s="19">
        <v>0</v>
      </c>
      <c r="W29" s="20"/>
    </row>
    <row r="30" spans="2:23" ht="12.75" customHeight="1" x14ac:dyDescent="0.2">
      <c r="B30" s="45"/>
      <c r="C30" s="45"/>
      <c r="D30" s="45"/>
      <c r="E30" s="42"/>
      <c r="F30" s="19">
        <v>0</v>
      </c>
      <c r="G30" s="19">
        <v>0</v>
      </c>
      <c r="H30" s="19">
        <v>0</v>
      </c>
      <c r="I30" s="19">
        <v>0</v>
      </c>
      <c r="J30" s="19">
        <v>0</v>
      </c>
      <c r="K30" s="19">
        <v>0</v>
      </c>
      <c r="L30" s="19">
        <v>0</v>
      </c>
      <c r="M30" s="19">
        <v>0</v>
      </c>
      <c r="N30" s="19">
        <v>0</v>
      </c>
      <c r="O30" s="19">
        <v>0</v>
      </c>
      <c r="P30" s="19">
        <v>0</v>
      </c>
      <c r="Q30" s="19">
        <v>0</v>
      </c>
      <c r="R30" s="19">
        <v>0</v>
      </c>
      <c r="S30" s="19">
        <v>0</v>
      </c>
      <c r="T30" s="19">
        <v>0</v>
      </c>
      <c r="W30" s="20"/>
    </row>
    <row r="31" spans="2:23" ht="12.75" customHeight="1" x14ac:dyDescent="0.2">
      <c r="B31" s="45"/>
      <c r="C31" s="45"/>
      <c r="D31" s="45"/>
      <c r="E31" s="42"/>
      <c r="F31" s="19">
        <v>0</v>
      </c>
      <c r="G31" s="19">
        <v>0</v>
      </c>
      <c r="H31" s="19">
        <v>0</v>
      </c>
      <c r="I31" s="19">
        <v>0</v>
      </c>
      <c r="J31" s="19">
        <v>0</v>
      </c>
      <c r="K31" s="19">
        <v>0</v>
      </c>
      <c r="L31" s="19">
        <v>0</v>
      </c>
      <c r="M31" s="19">
        <v>0</v>
      </c>
      <c r="N31" s="19">
        <v>0</v>
      </c>
      <c r="O31" s="19">
        <v>0</v>
      </c>
      <c r="P31" s="19">
        <v>0</v>
      </c>
      <c r="Q31" s="19">
        <v>0</v>
      </c>
      <c r="R31" s="19">
        <v>0</v>
      </c>
      <c r="S31" s="19">
        <v>0</v>
      </c>
      <c r="T31" s="19">
        <v>0</v>
      </c>
      <c r="W31" s="20"/>
    </row>
    <row r="32" spans="2:23" ht="12.75" customHeight="1" x14ac:dyDescent="0.2">
      <c r="B32" s="45"/>
      <c r="C32" s="45"/>
      <c r="D32" s="45"/>
      <c r="E32" s="42"/>
      <c r="F32" s="19">
        <v>0</v>
      </c>
      <c r="G32" s="19">
        <v>0</v>
      </c>
      <c r="H32" s="19">
        <v>0</v>
      </c>
      <c r="I32" s="19">
        <v>0</v>
      </c>
      <c r="J32" s="19">
        <v>0</v>
      </c>
      <c r="K32" s="19">
        <v>0</v>
      </c>
      <c r="L32" s="19">
        <v>0</v>
      </c>
      <c r="M32" s="19">
        <v>0</v>
      </c>
      <c r="N32" s="19">
        <v>0</v>
      </c>
      <c r="O32" s="19">
        <v>0</v>
      </c>
      <c r="P32" s="19">
        <v>0</v>
      </c>
      <c r="Q32" s="19">
        <v>0</v>
      </c>
      <c r="R32" s="19">
        <v>0</v>
      </c>
      <c r="S32" s="19">
        <v>0</v>
      </c>
      <c r="T32" s="19">
        <v>0</v>
      </c>
      <c r="W32" s="20"/>
    </row>
    <row r="33" spans="2:23" ht="12.75" customHeight="1" x14ac:dyDescent="0.2">
      <c r="B33" s="45"/>
      <c r="C33" s="45"/>
      <c r="D33" s="45"/>
      <c r="E33" s="42"/>
      <c r="F33" s="19">
        <v>0</v>
      </c>
      <c r="G33" s="19">
        <v>0</v>
      </c>
      <c r="H33" s="19">
        <v>0</v>
      </c>
      <c r="I33" s="19">
        <v>0</v>
      </c>
      <c r="J33" s="19">
        <v>0</v>
      </c>
      <c r="K33" s="19">
        <v>0</v>
      </c>
      <c r="L33" s="19">
        <v>0</v>
      </c>
      <c r="M33" s="19">
        <v>0</v>
      </c>
      <c r="N33" s="19">
        <v>0</v>
      </c>
      <c r="O33" s="19">
        <v>0</v>
      </c>
      <c r="P33" s="19">
        <v>0</v>
      </c>
      <c r="Q33" s="19">
        <v>0</v>
      </c>
      <c r="R33" s="19">
        <v>0</v>
      </c>
      <c r="S33" s="19">
        <v>0</v>
      </c>
      <c r="T33" s="19">
        <v>0</v>
      </c>
      <c r="W33" s="20"/>
    </row>
    <row r="36" spans="2:23" ht="12.75" customHeight="1" x14ac:dyDescent="0.2">
      <c r="B36" s="45"/>
    </row>
    <row r="40" spans="2:23" ht="12.75" customHeight="1" x14ac:dyDescent="0.2">
      <c r="B40" s="46" t="s">
        <v>164</v>
      </c>
    </row>
    <row r="43" spans="2:23" ht="12.75" customHeight="1" x14ac:dyDescent="0.2">
      <c r="B43" s="46" t="s">
        <v>170</v>
      </c>
    </row>
    <row r="44" spans="2:23" ht="12.75" customHeight="1" x14ac:dyDescent="0.2">
      <c r="B44" s="46" t="s">
        <v>168</v>
      </c>
    </row>
    <row r="45" spans="2:23" ht="12.75" customHeight="1" x14ac:dyDescent="0.2">
      <c r="B45" s="46" t="s">
        <v>169</v>
      </c>
    </row>
  </sheetData>
  <sortState ref="B4:M12">
    <sortCondition ref="B4"/>
  </sortState>
  <conditionalFormatting sqref="A1:XFD3">
    <cfRule type="expression" dxfId="3" priority="10" stopIfTrue="1">
      <formula>OR(ISBLANK(A1), ISNUMBER(A1), ISTEXT(A1))</formula>
    </cfRule>
  </conditionalFormatting>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8"/>
  <sheetViews>
    <sheetView showGridLines="0" zoomScale="80" zoomScaleNormal="80" workbookViewId="0">
      <selection activeCell="H8" sqref="B8:H8"/>
    </sheetView>
  </sheetViews>
  <sheetFormatPr defaultRowHeight="15" x14ac:dyDescent="0.25"/>
  <cols>
    <col min="7" max="8" width="9.140625" style="1"/>
    <col min="11" max="11" width="11.5703125" bestFit="1" customWidth="1"/>
  </cols>
  <sheetData>
    <row r="2" spans="1:14" x14ac:dyDescent="0.25">
      <c r="G2" s="84">
        <v>0.63225824175824186</v>
      </c>
      <c r="H2" s="85" t="s">
        <v>332</v>
      </c>
      <c r="I2" s="83"/>
      <c r="J2" s="2"/>
      <c r="K2" s="85"/>
      <c r="L2" s="83">
        <v>3.2808399000000001</v>
      </c>
    </row>
    <row r="3" spans="1:14" x14ac:dyDescent="0.25">
      <c r="H3" s="5" t="s">
        <v>199</v>
      </c>
      <c r="I3" s="5" t="s">
        <v>200</v>
      </c>
      <c r="K3" s="5" t="s">
        <v>333</v>
      </c>
      <c r="L3" s="5" t="s">
        <v>334</v>
      </c>
    </row>
    <row r="4" spans="1:14" x14ac:dyDescent="0.25">
      <c r="A4" s="1">
        <v>1</v>
      </c>
      <c r="B4" t="s">
        <v>198</v>
      </c>
      <c r="F4" t="s">
        <v>208</v>
      </c>
      <c r="G4" s="1">
        <v>239</v>
      </c>
      <c r="H4" s="53">
        <f>ROUND(G4,0)</f>
        <v>239</v>
      </c>
      <c r="K4" s="1">
        <f>H4*2</f>
        <v>478</v>
      </c>
      <c r="L4">
        <f>K4*L$2</f>
        <v>1568.2414722000001</v>
      </c>
      <c r="M4">
        <v>1445</v>
      </c>
      <c r="N4">
        <f>K4/M4</f>
        <v>0.33079584775086507</v>
      </c>
    </row>
    <row r="5" spans="1:14" x14ac:dyDescent="0.25">
      <c r="A5" s="1">
        <v>2</v>
      </c>
      <c r="B5" t="s">
        <v>194</v>
      </c>
      <c r="F5" t="s">
        <v>209</v>
      </c>
      <c r="G5" s="1">
        <f t="shared" ref="G5:G10" si="0">G4*$G$2</f>
        <v>151.10971978021979</v>
      </c>
      <c r="H5" s="53">
        <v>152</v>
      </c>
      <c r="K5" s="1">
        <f t="shared" ref="K5:K13" si="1">H5*2</f>
        <v>304</v>
      </c>
      <c r="L5">
        <f t="shared" ref="L5:L13" si="2">K5*L$2</f>
        <v>997.37532959999999</v>
      </c>
    </row>
    <row r="6" spans="1:14" x14ac:dyDescent="0.25">
      <c r="A6" s="1">
        <v>3</v>
      </c>
      <c r="B6" t="s">
        <v>196</v>
      </c>
      <c r="F6" t="s">
        <v>210</v>
      </c>
      <c r="G6" s="1">
        <f t="shared" si="0"/>
        <v>95.540365740822381</v>
      </c>
      <c r="H6" s="53">
        <f t="shared" ref="H6:H11" si="3">ROUND(G6,0)</f>
        <v>96</v>
      </c>
      <c r="K6" s="1">
        <f t="shared" si="1"/>
        <v>192</v>
      </c>
      <c r="L6">
        <f t="shared" si="2"/>
        <v>629.92126080000003</v>
      </c>
    </row>
    <row r="7" spans="1:14" x14ac:dyDescent="0.25">
      <c r="A7" s="1">
        <v>4</v>
      </c>
      <c r="B7" t="s">
        <v>195</v>
      </c>
      <c r="D7" t="s">
        <v>60</v>
      </c>
      <c r="E7" s="1">
        <v>49</v>
      </c>
      <c r="F7" t="s">
        <v>211</v>
      </c>
      <c r="G7" s="1">
        <f t="shared" si="0"/>
        <v>60.406183660231726</v>
      </c>
      <c r="H7" s="53">
        <f t="shared" si="3"/>
        <v>60</v>
      </c>
      <c r="I7" s="54">
        <v>225</v>
      </c>
      <c r="K7" s="1">
        <f t="shared" si="1"/>
        <v>120</v>
      </c>
      <c r="L7">
        <f t="shared" si="2"/>
        <v>393.70078799999999</v>
      </c>
    </row>
    <row r="8" spans="1:14" x14ac:dyDescent="0.25">
      <c r="A8" s="1">
        <v>5</v>
      </c>
      <c r="B8" t="s">
        <v>197</v>
      </c>
      <c r="E8" s="1"/>
      <c r="F8" t="s">
        <v>207</v>
      </c>
      <c r="G8" s="1">
        <f t="shared" si="0"/>
        <v>38.192307472343551</v>
      </c>
      <c r="H8" s="53">
        <f t="shared" si="3"/>
        <v>38</v>
      </c>
      <c r="I8" s="54">
        <f>H8*4</f>
        <v>152</v>
      </c>
      <c r="K8" s="1">
        <f t="shared" si="1"/>
        <v>76</v>
      </c>
      <c r="L8">
        <f t="shared" si="2"/>
        <v>249.3438324</v>
      </c>
    </row>
    <row r="9" spans="1:14" x14ac:dyDescent="0.25">
      <c r="A9" s="1">
        <v>6</v>
      </c>
      <c r="B9" t="s">
        <v>201</v>
      </c>
      <c r="E9" s="1"/>
      <c r="G9" s="1">
        <f t="shared" si="0"/>
        <v>24.147401171154094</v>
      </c>
      <c r="H9" s="54">
        <f t="shared" si="3"/>
        <v>24</v>
      </c>
      <c r="I9" s="53">
        <f t="shared" ref="I9:I13" si="4">H9*4</f>
        <v>96</v>
      </c>
      <c r="K9" s="1">
        <f t="shared" si="1"/>
        <v>48</v>
      </c>
      <c r="L9">
        <f t="shared" si="2"/>
        <v>157.48031520000001</v>
      </c>
    </row>
    <row r="10" spans="1:14" x14ac:dyDescent="0.25">
      <c r="A10" s="1">
        <v>7</v>
      </c>
      <c r="B10" t="s">
        <v>202</v>
      </c>
      <c r="E10" s="1"/>
      <c r="G10" s="1">
        <f t="shared" si="0"/>
        <v>15.267393407504798</v>
      </c>
      <c r="H10" s="54">
        <f t="shared" si="3"/>
        <v>15</v>
      </c>
      <c r="I10" s="53">
        <f t="shared" si="4"/>
        <v>60</v>
      </c>
      <c r="K10" s="1">
        <f t="shared" si="1"/>
        <v>30</v>
      </c>
      <c r="L10">
        <f t="shared" si="2"/>
        <v>98.425196999999997</v>
      </c>
    </row>
    <row r="11" spans="1:14" x14ac:dyDescent="0.25">
      <c r="A11" s="1">
        <v>8</v>
      </c>
      <c r="B11" t="s">
        <v>203</v>
      </c>
      <c r="E11" s="1"/>
      <c r="G11" s="1">
        <f t="shared" ref="G11:G13" si="5">G10*$G$2</f>
        <v>9.6529353120603574</v>
      </c>
      <c r="H11" s="54">
        <f t="shared" si="3"/>
        <v>10</v>
      </c>
      <c r="I11" s="53">
        <f t="shared" si="4"/>
        <v>40</v>
      </c>
      <c r="K11" s="1">
        <f t="shared" si="1"/>
        <v>20</v>
      </c>
      <c r="L11">
        <f t="shared" si="2"/>
        <v>65.616798000000003</v>
      </c>
    </row>
    <row r="12" spans="1:14" x14ac:dyDescent="0.25">
      <c r="A12" s="1">
        <v>9</v>
      </c>
      <c r="B12" t="s">
        <v>204</v>
      </c>
      <c r="D12" t="s">
        <v>14</v>
      </c>
      <c r="E12" s="1">
        <v>21</v>
      </c>
      <c r="G12" s="1">
        <f t="shared" si="5"/>
        <v>6.1031479082093272</v>
      </c>
      <c r="H12" s="54">
        <f t="shared" ref="H12:H13" si="6">ROUND(G12,0)</f>
        <v>6</v>
      </c>
      <c r="I12" s="53">
        <f t="shared" si="4"/>
        <v>24</v>
      </c>
      <c r="K12" s="1">
        <f t="shared" si="1"/>
        <v>12</v>
      </c>
      <c r="L12">
        <f t="shared" si="2"/>
        <v>39.370078800000002</v>
      </c>
    </row>
    <row r="13" spans="1:14" x14ac:dyDescent="0.25">
      <c r="A13" s="1">
        <v>10</v>
      </c>
      <c r="B13" t="s">
        <v>205</v>
      </c>
      <c r="E13" s="1"/>
      <c r="G13" s="1">
        <f t="shared" si="5"/>
        <v>3.8587655656349207</v>
      </c>
      <c r="H13" s="54">
        <f t="shared" si="6"/>
        <v>4</v>
      </c>
      <c r="I13" s="53">
        <f t="shared" si="4"/>
        <v>16</v>
      </c>
      <c r="K13" s="1">
        <f t="shared" si="1"/>
        <v>8</v>
      </c>
      <c r="L13">
        <f t="shared" si="2"/>
        <v>26.246719200000001</v>
      </c>
    </row>
    <row r="16" spans="1:14" x14ac:dyDescent="0.25">
      <c r="B16" t="s">
        <v>206</v>
      </c>
      <c r="E16" s="1">
        <v>49</v>
      </c>
      <c r="H16" s="1">
        <v>140</v>
      </c>
      <c r="K16" s="1">
        <f t="shared" ref="K16" si="7">H16*2</f>
        <v>280</v>
      </c>
      <c r="L16">
        <f t="shared" ref="L16" si="8">K16*L$2</f>
        <v>918.63517200000001</v>
      </c>
    </row>
    <row r="17" spans="2:12" x14ac:dyDescent="0.25">
      <c r="B17" t="s">
        <v>14</v>
      </c>
      <c r="E17" s="1">
        <v>21</v>
      </c>
    </row>
    <row r="18" spans="2:12" x14ac:dyDescent="0.25">
      <c r="B18" t="s">
        <v>118</v>
      </c>
      <c r="E18" s="1">
        <v>17</v>
      </c>
    </row>
    <row r="22" spans="2:12" x14ac:dyDescent="0.25">
      <c r="K22">
        <v>172.8</v>
      </c>
      <c r="L22">
        <f>K22/2</f>
        <v>86.4</v>
      </c>
    </row>
    <row r="23" spans="2:12" x14ac:dyDescent="0.25">
      <c r="K23">
        <v>16.8</v>
      </c>
      <c r="L23">
        <f>K23/2</f>
        <v>8.4</v>
      </c>
    </row>
    <row r="27" spans="2:12" x14ac:dyDescent="0.25">
      <c r="K27" s="109">
        <v>44479</v>
      </c>
    </row>
    <row r="28" spans="2:12" x14ac:dyDescent="0.25">
      <c r="K28" s="109">
        <f>K27-51</f>
        <v>44428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console</vt:lpstr>
      <vt:lpstr>Craft</vt:lpstr>
      <vt:lpstr>Crops</vt:lpstr>
      <vt:lpstr>Trade</vt:lpstr>
      <vt:lpstr>Codes</vt:lpstr>
      <vt:lpstr>Network</vt:lpstr>
      <vt:lpstr>Ore</vt:lpstr>
      <vt:lpstr>POI</vt:lpstr>
      <vt:lpstr>Class</vt:lpstr>
      <vt:lpstr>Lift</vt:lpstr>
      <vt:lpstr>Storage</vt:lpstr>
      <vt:lpstr>GT_Track</vt:lpstr>
      <vt:lpstr>Testing</vt:lpstr>
      <vt:lpstr>LCD</vt:lpstr>
      <vt:lpstr>CPU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Aaron</cp:lastModifiedBy>
  <dcterms:created xsi:type="dcterms:W3CDTF">2021-08-23T23:05:44Z</dcterms:created>
  <dcterms:modified xsi:type="dcterms:W3CDTF">2024-03-26T10:58:43Z</dcterms:modified>
</cp:coreProperties>
</file>