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 activeTab="2"/>
  </bookViews>
  <sheets>
    <sheet name="Trade" sheetId="1" r:id="rId1"/>
    <sheet name="Recipes" sheetId="3" r:id="rId2"/>
    <sheet name="Suit" sheetId="6" r:id="rId3"/>
    <sheet name="Multi" sheetId="4" r:id="rId4"/>
    <sheet name="Craft" sheetId="9" r:id="rId5"/>
    <sheet name="Ship" sheetId="2" r:id="rId6"/>
    <sheet name="Frigates" sheetId="7" r:id="rId7"/>
    <sheet name="Nanite" sheetId="8" r:id="rId8"/>
    <sheet name="Notes" sheetId="5" r:id="rId9"/>
    <sheet name="Cheats" sheetId="10" r:id="rId10"/>
    <sheet name="Exp" sheetId="11" r:id="rId11"/>
  </sheets>
  <definedNames>
    <definedName name="ATB_Freeze_Pane" localSheetId="4" hidden="1">Craft!$A$6</definedName>
    <definedName name="ATB_Freeze_Pane" localSheetId="6" hidden="1">Frigates!$J$4</definedName>
    <definedName name="ATB_Freeze_Pane" localSheetId="3" hidden="1">Multi!$A$6</definedName>
    <definedName name="ATB_Freeze_Pane" localSheetId="7" hidden="1">Nanite!$A$1</definedName>
    <definedName name="ATB_Freeze_Pane" localSheetId="8" hidden="1">Notes!$A$1</definedName>
    <definedName name="ATB_Freeze_Pane" localSheetId="1" hidden="1">Recipes!$A$1</definedName>
    <definedName name="ATB_Freeze_Pane" localSheetId="5" hidden="1">Ship!$A$6</definedName>
    <definedName name="ATB_Freeze_Pane" localSheetId="2" hidden="1">Suit!$A$1</definedName>
    <definedName name="ATB_Freeze_Pane" localSheetId="0" hidden="1">Trade!$A$1</definedName>
  </definedNames>
  <calcPr calcId="145621" iterate="1" iterateCount="10" iterateDelta="0.1"/>
  <fileRecoveryPr repairLoad="1"/>
</workbook>
</file>

<file path=xl/calcChain.xml><?xml version="1.0" encoding="utf-8"?>
<calcChain xmlns="http://schemas.openxmlformats.org/spreadsheetml/2006/main">
  <c r="N12" i="6" l="1"/>
  <c r="N13" i="6"/>
  <c r="N32" i="6"/>
  <c r="I33" i="6"/>
  <c r="J33" i="6"/>
  <c r="K33" i="6"/>
  <c r="H33" i="6"/>
  <c r="N40" i="6" l="1"/>
  <c r="N41" i="6"/>
  <c r="N42" i="6"/>
  <c r="N43" i="6"/>
  <c r="N51" i="6"/>
  <c r="N55" i="6"/>
  <c r="N56" i="6"/>
  <c r="N57" i="6"/>
  <c r="N58" i="6"/>
  <c r="N59" i="6"/>
  <c r="N60" i="6"/>
  <c r="N61" i="6"/>
  <c r="N62" i="6"/>
  <c r="N63" i="6"/>
  <c r="N64" i="6"/>
  <c r="N65" i="6"/>
  <c r="N66" i="6"/>
  <c r="O90" i="4"/>
  <c r="Q14" i="7"/>
  <c r="J92" i="4"/>
  <c r="K92" i="4"/>
  <c r="L92" i="4"/>
  <c r="I92" i="4"/>
  <c r="O83" i="4"/>
  <c r="O82" i="4"/>
  <c r="O81" i="4"/>
  <c r="K60" i="4"/>
  <c r="J60" i="4"/>
  <c r="I60" i="4"/>
  <c r="O69" i="4"/>
  <c r="O54" i="4"/>
  <c r="O51" i="4"/>
  <c r="O74" i="4"/>
  <c r="O73" i="4"/>
  <c r="O49" i="4"/>
  <c r="O53" i="4"/>
  <c r="O64" i="4"/>
  <c r="O63" i="4"/>
  <c r="O65" i="4"/>
  <c r="O66" i="4"/>
  <c r="O67" i="4"/>
  <c r="O68" i="4"/>
  <c r="O50" i="4"/>
  <c r="O70" i="4"/>
  <c r="O71" i="4"/>
  <c r="O72" i="4"/>
  <c r="O52" i="4"/>
  <c r="L112" i="4"/>
  <c r="L131" i="4" s="1"/>
  <c r="J112" i="4"/>
  <c r="J131" i="4" s="1"/>
  <c r="K112" i="4"/>
  <c r="K131" i="4" s="1"/>
  <c r="I112" i="4"/>
  <c r="O123" i="4"/>
  <c r="I131" i="4"/>
  <c r="O126" i="4"/>
  <c r="O109" i="4"/>
  <c r="O108" i="4"/>
  <c r="O128" i="4"/>
  <c r="O127" i="4"/>
  <c r="O124" i="4"/>
  <c r="O125" i="4"/>
  <c r="O110" i="4"/>
  <c r="I25" i="4"/>
  <c r="K25" i="4"/>
  <c r="L25" i="4"/>
  <c r="J25" i="4"/>
  <c r="O22" i="4"/>
  <c r="O21" i="4"/>
  <c r="O23" i="4"/>
  <c r="O60" i="4" l="1"/>
  <c r="H17" i="7"/>
  <c r="H9" i="7"/>
  <c r="N29" i="6"/>
  <c r="N30" i="6"/>
  <c r="I42" i="5"/>
  <c r="I46" i="5" s="1"/>
  <c r="I43" i="5"/>
  <c r="I44" i="5"/>
  <c r="I45" i="5"/>
  <c r="I36" i="5"/>
  <c r="I35" i="5"/>
  <c r="I39" i="5"/>
  <c r="I37" i="5"/>
  <c r="I40" i="5"/>
  <c r="I41" i="5"/>
  <c r="I38" i="5"/>
  <c r="O105" i="4"/>
  <c r="N33" i="6" l="1"/>
  <c r="O36" i="4"/>
  <c r="O107" i="4" l="1"/>
  <c r="O78" i="2"/>
  <c r="O77" i="2"/>
  <c r="O72" i="2"/>
  <c r="O76" i="2"/>
  <c r="O75" i="2"/>
  <c r="O74" i="2"/>
  <c r="O73" i="2"/>
  <c r="O71" i="2"/>
  <c r="O70" i="2"/>
  <c r="O69" i="2"/>
  <c r="O68" i="2"/>
  <c r="O64" i="2"/>
  <c r="O65" i="2"/>
  <c r="O66" i="2"/>
  <c r="O63" i="2"/>
  <c r="N11" i="6"/>
  <c r="H14" i="7"/>
  <c r="H15" i="7"/>
  <c r="O85" i="4"/>
  <c r="O86" i="4"/>
  <c r="O87" i="4"/>
  <c r="O88" i="4"/>
  <c r="O89" i="4"/>
  <c r="O84" i="4"/>
  <c r="N9" i="6"/>
  <c r="O37" i="9"/>
  <c r="O41" i="9"/>
  <c r="O40" i="9"/>
  <c r="O39" i="9"/>
  <c r="O30" i="9"/>
  <c r="O32" i="9"/>
  <c r="O31" i="9"/>
  <c r="O25" i="9"/>
  <c r="O21" i="9"/>
  <c r="O24" i="9"/>
  <c r="O23" i="9"/>
  <c r="O13" i="9"/>
  <c r="O14" i="9"/>
  <c r="O15" i="9"/>
  <c r="D19" i="8"/>
  <c r="E19" i="8" s="1"/>
  <c r="E22" i="8"/>
  <c r="E21" i="8"/>
  <c r="E20" i="8"/>
  <c r="E18" i="8"/>
  <c r="E17" i="8"/>
  <c r="E16" i="8"/>
  <c r="E12" i="8"/>
  <c r="E11" i="8"/>
  <c r="E10" i="8"/>
  <c r="E9" i="8"/>
  <c r="E8" i="8"/>
  <c r="E7" i="8"/>
  <c r="E6" i="8"/>
  <c r="E5" i="8"/>
  <c r="E4" i="8"/>
  <c r="E3" i="8"/>
  <c r="E2" i="8"/>
  <c r="I51" i="5"/>
  <c r="I54" i="5"/>
  <c r="I53" i="5"/>
  <c r="I52" i="5"/>
  <c r="I50" i="5"/>
  <c r="I55" i="5"/>
  <c r="I49" i="5"/>
  <c r="K20" i="7"/>
  <c r="L20" i="7"/>
  <c r="M20" i="7"/>
  <c r="J20" i="7"/>
  <c r="H4" i="7"/>
  <c r="H6" i="7"/>
  <c r="H5" i="7"/>
  <c r="H10" i="7"/>
  <c r="H11" i="7"/>
  <c r="H8" i="7"/>
  <c r="H12" i="7"/>
  <c r="H13" i="7"/>
  <c r="H16" i="7"/>
  <c r="H7" i="7"/>
  <c r="N8" i="6"/>
  <c r="N31" i="6"/>
  <c r="N10" i="6"/>
  <c r="N3" i="6"/>
  <c r="N4" i="6"/>
  <c r="N5" i="6"/>
  <c r="O55" i="4"/>
  <c r="O43" i="4"/>
  <c r="O106" i="4"/>
  <c r="O42" i="4"/>
  <c r="O39" i="4"/>
  <c r="O37" i="4"/>
  <c r="O38" i="4"/>
  <c r="O40" i="4"/>
  <c r="O41" i="4"/>
  <c r="O87" i="2"/>
  <c r="O93" i="2"/>
  <c r="O92" i="2"/>
  <c r="O91" i="2"/>
  <c r="O86" i="2"/>
  <c r="O23" i="2"/>
  <c r="O25" i="2"/>
  <c r="O22" i="2"/>
  <c r="O103" i="4"/>
  <c r="O58" i="4"/>
  <c r="O56" i="4"/>
  <c r="O57" i="4"/>
  <c r="N52" i="6"/>
  <c r="N53" i="6"/>
  <c r="N54" i="6"/>
  <c r="H15" i="6"/>
  <c r="I15" i="6"/>
  <c r="J15" i="6"/>
  <c r="K15" i="6"/>
  <c r="L15" i="6"/>
  <c r="M15" i="6"/>
  <c r="O101" i="4"/>
  <c r="N71" i="6"/>
  <c r="N73" i="6"/>
  <c r="N74" i="6"/>
  <c r="N72" i="6"/>
  <c r="O104" i="4"/>
  <c r="O100" i="4"/>
  <c r="O102" i="4"/>
  <c r="N20" i="6"/>
  <c r="N21" i="6"/>
  <c r="N19" i="6"/>
  <c r="N27" i="6"/>
  <c r="N26" i="6"/>
  <c r="N6" i="6"/>
  <c r="O88" i="2"/>
  <c r="O89" i="2"/>
  <c r="O90" i="2"/>
  <c r="O84" i="2"/>
  <c r="O20" i="2"/>
  <c r="O18" i="2"/>
  <c r="M8" i="2"/>
  <c r="L8" i="2"/>
  <c r="K8" i="2"/>
  <c r="J8" i="2"/>
  <c r="O21" i="2"/>
  <c r="O24" i="2"/>
  <c r="O17" i="2"/>
  <c r="O19" i="2"/>
  <c r="K4" i="2"/>
  <c r="L4" i="2"/>
  <c r="M4" i="2"/>
  <c r="J4" i="2"/>
  <c r="O15" i="2"/>
  <c r="O98" i="4"/>
  <c r="E23" i="8" l="1"/>
  <c r="E13" i="8"/>
  <c r="I56" i="5"/>
  <c r="O97" i="4"/>
  <c r="E24" i="8" l="1"/>
  <c r="E27" i="8" s="1"/>
  <c r="I57" i="5"/>
  <c r="I60" i="5" s="1"/>
</calcChain>
</file>

<file path=xl/sharedStrings.xml><?xml version="1.0" encoding="utf-8"?>
<sst xmlns="http://schemas.openxmlformats.org/spreadsheetml/2006/main" count="897" uniqueCount="454">
  <si>
    <t>Iraets XII</t>
  </si>
  <si>
    <t>Taeansk</t>
  </si>
  <si>
    <t>Vomeshet</t>
  </si>
  <si>
    <t>Decrypted User Data</t>
  </si>
  <si>
    <t>Star Silk</t>
  </si>
  <si>
    <t>Comet Droplets</t>
  </si>
  <si>
    <t>Mavilsk II</t>
  </si>
  <si>
    <t>De-scented Bottles</t>
  </si>
  <si>
    <t>Neutron Microscope</t>
  </si>
  <si>
    <t>Instability Injector</t>
  </si>
  <si>
    <t>Organic Piping</t>
  </si>
  <si>
    <t>Nanotube Crates</t>
  </si>
  <si>
    <t>Spark Canister</t>
  </si>
  <si>
    <t>Welding Soap</t>
  </si>
  <si>
    <t>Ion Capacitor</t>
  </si>
  <si>
    <t>Autonom Positioning Unit</t>
  </si>
  <si>
    <t>Quantum Accelerator</t>
  </si>
  <si>
    <t>Decommissioned Circuits</t>
  </si>
  <si>
    <t>Self Repairing Heridium</t>
  </si>
  <si>
    <t>Optical Solvent</t>
  </si>
  <si>
    <t>5D Torus</t>
  </si>
  <si>
    <t>Superconducting Fibre</t>
  </si>
  <si>
    <t>Nanotube Crate</t>
  </si>
  <si>
    <t>Descented Bottles</t>
  </si>
  <si>
    <t>Neural Duct</t>
  </si>
  <si>
    <t>Ion Sphere</t>
  </si>
  <si>
    <t>Teleport Coordinators</t>
  </si>
  <si>
    <t>Gryazar-Yugas</t>
  </si>
  <si>
    <t>Shipping // Satisfactory</t>
  </si>
  <si>
    <t>Lubovk-Rasibi</t>
  </si>
  <si>
    <t>Minerals // Promising</t>
  </si>
  <si>
    <t>Industrial Grade Battery</t>
  </si>
  <si>
    <t>Ohmic Gel</t>
  </si>
  <si>
    <t>Experimental Power Fluid</t>
  </si>
  <si>
    <t>Fusion Core</t>
  </si>
  <si>
    <t>Unrefined Pyrite Grease</t>
  </si>
  <si>
    <t>Bromide Salt</t>
  </si>
  <si>
    <t>Dirt</t>
  </si>
  <si>
    <t>Materials // Wealthy</t>
  </si>
  <si>
    <t>Polychromatic Zirconium</t>
  </si>
  <si>
    <t>Research // Promising</t>
  </si>
  <si>
    <t>Fuel Generation // Destitute</t>
  </si>
  <si>
    <t>Ayanko IX</t>
  </si>
  <si>
    <t>High Tech // Comfortable</t>
  </si>
  <si>
    <t>Enormous Metal Cog</t>
  </si>
  <si>
    <t>Mesh Decouplers</t>
  </si>
  <si>
    <t>Non-Stick Piston</t>
  </si>
  <si>
    <t>Holographic Crankshaft</t>
  </si>
  <si>
    <t>Radskoi</t>
  </si>
  <si>
    <t>Outlaw</t>
  </si>
  <si>
    <t>Alcanno</t>
  </si>
  <si>
    <t>Trading // Affluent</t>
  </si>
  <si>
    <t>Teleport Coordinates</t>
  </si>
  <si>
    <t>Motsengi</t>
  </si>
  <si>
    <t>Cold</t>
  </si>
  <si>
    <t>Underwater</t>
  </si>
  <si>
    <t>Movement</t>
  </si>
  <si>
    <t>Heat</t>
  </si>
  <si>
    <t>Material Fusion // Adequate</t>
  </si>
  <si>
    <t>Pulse Spitter</t>
  </si>
  <si>
    <t>Scanner</t>
  </si>
  <si>
    <t>Plasma Launcher</t>
  </si>
  <si>
    <t>Neutron Cannon</t>
  </si>
  <si>
    <t>Toxic</t>
  </si>
  <si>
    <t>Shield</t>
  </si>
  <si>
    <t>Life Support</t>
  </si>
  <si>
    <t>Radiation</t>
  </si>
  <si>
    <t>Mining Beam</t>
  </si>
  <si>
    <t>Geology Cannon</t>
  </si>
  <si>
    <t>Blaze Javelin</t>
  </si>
  <si>
    <t>Boltcaster</t>
  </si>
  <si>
    <t>Scatter Blaster</t>
  </si>
  <si>
    <t>Kungri Ona</t>
  </si>
  <si>
    <t>Manufacturing // Comfortable</t>
  </si>
  <si>
    <t>Holograhic Crankshaft</t>
  </si>
  <si>
    <t>Buy</t>
  </si>
  <si>
    <t>Sell</t>
  </si>
  <si>
    <t>Re-latticed Arc Crystal</t>
  </si>
  <si>
    <t>Exosuit</t>
  </si>
  <si>
    <t>Multi-Tool</t>
  </si>
  <si>
    <t>Bolt Caster</t>
  </si>
  <si>
    <t>Launch Thrusters</t>
  </si>
  <si>
    <t>Infraknige</t>
  </si>
  <si>
    <t>Reactor</t>
  </si>
  <si>
    <t>Phase-Beam</t>
  </si>
  <si>
    <t>Hyperdrive</t>
  </si>
  <si>
    <t>Ship</t>
  </si>
  <si>
    <t>Yulinsk</t>
  </si>
  <si>
    <t>Self-Repairing Heridium</t>
  </si>
  <si>
    <t>Commodities</t>
  </si>
  <si>
    <t>Tritium Battery</t>
  </si>
  <si>
    <t>Reload</t>
  </si>
  <si>
    <t>Fire Rate</t>
  </si>
  <si>
    <t>Clip Size</t>
  </si>
  <si>
    <t>Damage</t>
  </si>
  <si>
    <t>S</t>
  </si>
  <si>
    <t>X-Ray Excitor</t>
  </si>
  <si>
    <t>Impact Igniter</t>
  </si>
  <si>
    <t>Base</t>
  </si>
  <si>
    <t>Fire</t>
  </si>
  <si>
    <t>Duration</t>
  </si>
  <si>
    <t>Seconds</t>
  </si>
  <si>
    <t>Tritium Amplifier</t>
  </si>
  <si>
    <t>X</t>
  </si>
  <si>
    <t>A</t>
  </si>
  <si>
    <t>Volataic Amplifier</t>
  </si>
  <si>
    <t>Scan</t>
  </si>
  <si>
    <t>Radius</t>
  </si>
  <si>
    <t>Mineral</t>
  </si>
  <si>
    <t>Fauna</t>
  </si>
  <si>
    <t>Flora</t>
  </si>
  <si>
    <t>B</t>
  </si>
  <si>
    <t>Recharge</t>
  </si>
  <si>
    <t>Time</t>
  </si>
  <si>
    <t>Waveform Recycler</t>
  </si>
  <si>
    <t>Jetpack</t>
  </si>
  <si>
    <t>Tanks</t>
  </si>
  <si>
    <t>Sprint</t>
  </si>
  <si>
    <t>Distance</t>
  </si>
  <si>
    <t>Rate</t>
  </si>
  <si>
    <t>Recovery</t>
  </si>
  <si>
    <t>Perfect Jets</t>
  </si>
  <si>
    <t>Initial</t>
  </si>
  <si>
    <t>Boost</t>
  </si>
  <si>
    <t>Efficient Water Jets</t>
  </si>
  <si>
    <t>Airburst Engine (Air Recharge)</t>
  </si>
  <si>
    <t>Rocket Boots (Indoor Jetpack)</t>
  </si>
  <si>
    <t>Fuel</t>
  </si>
  <si>
    <t>Efficiency</t>
  </si>
  <si>
    <t>Kinetic Stabilizer</t>
  </si>
  <si>
    <t>Life Sup</t>
  </si>
  <si>
    <t>Solar</t>
  </si>
  <si>
    <t>Power</t>
  </si>
  <si>
    <t>C</t>
  </si>
  <si>
    <t>Kinetic Purifier</t>
  </si>
  <si>
    <t>Hazard Protection</t>
  </si>
  <si>
    <t>Rads</t>
  </si>
  <si>
    <t>Pressure Membrane (Diving)</t>
  </si>
  <si>
    <t>Shield Lattice</t>
  </si>
  <si>
    <t>Battery</t>
  </si>
  <si>
    <t>can we use A class</t>
  </si>
  <si>
    <t>Mining Laser</t>
  </si>
  <si>
    <t>Mining</t>
  </si>
  <si>
    <t>Speed</t>
  </si>
  <si>
    <t>Overheat</t>
  </si>
  <si>
    <t>Downtime</t>
  </si>
  <si>
    <t>Dispersion</t>
  </si>
  <si>
    <t>Superconducting Beam Capacitor</t>
  </si>
  <si>
    <t>Resources</t>
  </si>
  <si>
    <t>Mined</t>
  </si>
  <si>
    <t>Optical Drill</t>
  </si>
  <si>
    <t>Blazing Riasaga XVIII</t>
  </si>
  <si>
    <t>Class</t>
  </si>
  <si>
    <t>Hyper</t>
  </si>
  <si>
    <t>Maneuver</t>
  </si>
  <si>
    <t>The Aegis of Fire</t>
  </si>
  <si>
    <t>Fighter</t>
  </si>
  <si>
    <t>Superconducting Photon Mirror</t>
  </si>
  <si>
    <t>Explorer</t>
  </si>
  <si>
    <t>Neural Stimulator (Blueprint)</t>
  </si>
  <si>
    <t>Forbidden Carbon Filter</t>
  </si>
  <si>
    <t>Oxygen Recycler (Blueprint)</t>
  </si>
  <si>
    <t>Hashiso NU9</t>
  </si>
  <si>
    <t>Emergency Warp Unit</t>
  </si>
  <si>
    <t>Aegis</t>
  </si>
  <si>
    <t>Blueprint</t>
  </si>
  <si>
    <t>Indium Drive</t>
  </si>
  <si>
    <t>Q-Resonator</t>
  </si>
  <si>
    <t>Canon</t>
  </si>
  <si>
    <t>Count</t>
  </si>
  <si>
    <t>Emeril Drive</t>
  </si>
  <si>
    <t>Cadmium Drive</t>
  </si>
  <si>
    <t>Hashiso</t>
  </si>
  <si>
    <t>Unlicensed Evaporative Splitter</t>
  </si>
  <si>
    <t>Type</t>
  </si>
  <si>
    <t>Warp Cell</t>
  </si>
  <si>
    <t>Range</t>
  </si>
  <si>
    <t>Q-Field Armor</t>
  </si>
  <si>
    <t>Strength</t>
  </si>
  <si>
    <t>Lorentz Padding</t>
  </si>
  <si>
    <t>Ablative Armor</t>
  </si>
  <si>
    <t>Pulse Engine</t>
  </si>
  <si>
    <t>Sub-Light Amplifier</t>
  </si>
  <si>
    <t>Pulse Drive</t>
  </si>
  <si>
    <t>Solid State Thrust Controller</t>
  </si>
  <si>
    <t>Asymmetric De-Limiter</t>
  </si>
  <si>
    <t>Gamma Ray Filament</t>
  </si>
  <si>
    <t>Free Electron De-Limiter</t>
  </si>
  <si>
    <t>Supercharged = 4</t>
  </si>
  <si>
    <t>Lumen Lattice</t>
  </si>
  <si>
    <t>Glorious Magnetic Fan</t>
  </si>
  <si>
    <t>Launch Thruster</t>
  </si>
  <si>
    <t>Quantum Launch Computer</t>
  </si>
  <si>
    <t>Launch</t>
  </si>
  <si>
    <t>Cost</t>
  </si>
  <si>
    <t>Efficient Thrusters</t>
  </si>
  <si>
    <t>Flawless Fuel Pipes</t>
  </si>
  <si>
    <t>De-Ionized Di-Hyrdrogen Cycler</t>
  </si>
  <si>
    <t>Glorious Vacuum Drive</t>
  </si>
  <si>
    <t>Continuous Wave Refractor</t>
  </si>
  <si>
    <t>Glorious Thrust Controller</t>
  </si>
  <si>
    <t>Free Electron Filament</t>
  </si>
  <si>
    <t>X-Ray Resonator</t>
  </si>
  <si>
    <t>Multitool</t>
  </si>
  <si>
    <t>Oxide</t>
  </si>
  <si>
    <t>Lorentz Shield</t>
  </si>
  <si>
    <t>Flawless Neutrino Injector</t>
  </si>
  <si>
    <t>Supercharged Venting Unit</t>
  </si>
  <si>
    <t>Instability Drive</t>
  </si>
  <si>
    <t>Health</t>
  </si>
  <si>
    <t>Nanite Resonator</t>
  </si>
  <si>
    <t>Nanite Lattice</t>
  </si>
  <si>
    <t>Nanite Padding</t>
  </si>
  <si>
    <t>Supercharged Pressure Inverter</t>
  </si>
  <si>
    <t>Remembrance</t>
  </si>
  <si>
    <t>What are these inside of observatory type ground installations?</t>
  </si>
  <si>
    <t>Required for access to an info terminal of some sort</t>
  </si>
  <si>
    <t>Oxide Atomiser Mark XIX</t>
  </si>
  <si>
    <t>Messenger of Enzelez-XIX</t>
  </si>
  <si>
    <t>Base Gear</t>
  </si>
  <si>
    <t>Analysis Visor</t>
  </si>
  <si>
    <t>Combat Scope</t>
  </si>
  <si>
    <t>Survey Device</t>
  </si>
  <si>
    <t>Terrain Manipulator</t>
  </si>
  <si>
    <t>Cloaking Device</t>
  </si>
  <si>
    <t>X-Ray Capture Cell</t>
  </si>
  <si>
    <t>Fishing Rig</t>
  </si>
  <si>
    <t>Personal Forcefield</t>
  </si>
  <si>
    <t>Amplified Cartridges</t>
  </si>
  <si>
    <t>Pulse Spitter Ricochet Module</t>
  </si>
  <si>
    <t>Brilliant Lens Optics</t>
  </si>
  <si>
    <t>Superconducting Lens Optics</t>
  </si>
  <si>
    <t>Tritium Accelerator</t>
  </si>
  <si>
    <t>Forsaken</t>
  </si>
  <si>
    <t>Anomolous Stasis Tank</t>
  </si>
  <si>
    <t>?</t>
  </si>
  <si>
    <t>Released Harvester</t>
  </si>
  <si>
    <t>Writhing Exhaust</t>
  </si>
  <si>
    <t>Anointed Exhaust</t>
  </si>
  <si>
    <t>Brilliant Beam Amplifier</t>
  </si>
  <si>
    <t>Harmonic Bulwark</t>
  </si>
  <si>
    <t>Lorentz Bulwark</t>
  </si>
  <si>
    <t>Harmonic Lattice</t>
  </si>
  <si>
    <t>Gamma Ray Amplifier</t>
  </si>
  <si>
    <t>Gamma Ray Polariser</t>
  </si>
  <si>
    <t>Glorious Reality Destabiliser</t>
  </si>
  <si>
    <t>Supercharged Vacuum Drive</t>
  </si>
  <si>
    <t>Supercharged Warp Core</t>
  </si>
  <si>
    <t>Harmonic Superluminal Drive</t>
  </si>
  <si>
    <t>Supercharged Relativity Shield</t>
  </si>
  <si>
    <t>Free Electron Resonator</t>
  </si>
  <si>
    <t>Flight Assist Override</t>
  </si>
  <si>
    <t>Baryonic Launch Computer</t>
  </si>
  <si>
    <t>Baryonic Gravity Harmoniser</t>
  </si>
  <si>
    <t>Supercharged Nozzles</t>
  </si>
  <si>
    <t>Flawless Gravity Shifter</t>
  </si>
  <si>
    <t>Supercharged Launch Computer</t>
  </si>
  <si>
    <t>Cosmic Beam Accelerator</t>
  </si>
  <si>
    <t>Supreme Emission Chamber</t>
  </si>
  <si>
    <t>X-Ray Accelerator</t>
  </si>
  <si>
    <t>Banned Uranium Exhaust</t>
  </si>
  <si>
    <t>Banned High Energy Sublimation Pump</t>
  </si>
  <si>
    <t>Freighter Fuel</t>
  </si>
  <si>
    <t>Purchase Dyterium from Pirate Space Stations</t>
  </si>
  <si>
    <t>Black Market Credit to Nanite Conversion</t>
  </si>
  <si>
    <t>Lucrative Food Processor</t>
  </si>
  <si>
    <t>Stack Fauna Mods for scanning animals - unscanned animals show as red dots on "F" visor scanner (they are the only item that shows on scanner if unscanned)</t>
  </si>
  <si>
    <t>Radiant</t>
  </si>
  <si>
    <t>CS-9</t>
  </si>
  <si>
    <t>The Chuorust Calculator</t>
  </si>
  <si>
    <t>Ikumo's Victory</t>
  </si>
  <si>
    <t>CS-7</t>
  </si>
  <si>
    <t>Falcon of the Iawago</t>
  </si>
  <si>
    <t>SV</t>
  </si>
  <si>
    <t>Uonumama's Foe</t>
  </si>
  <si>
    <t>DSE-5</t>
  </si>
  <si>
    <t>DSE</t>
  </si>
  <si>
    <t>DSV-3</t>
  </si>
  <si>
    <t>Migusuku</t>
  </si>
  <si>
    <t>SS-8</t>
  </si>
  <si>
    <t>Akkai's End</t>
  </si>
  <si>
    <t>DSV-4</t>
  </si>
  <si>
    <t>Betsu</t>
  </si>
  <si>
    <t>Joetsu's End</t>
  </si>
  <si>
    <t>Nabera's Victory</t>
  </si>
  <si>
    <t>CV-5</t>
  </si>
  <si>
    <t>DSE-9</t>
  </si>
  <si>
    <t>Name</t>
  </si>
  <si>
    <t>Hull No</t>
  </si>
  <si>
    <t>Role</t>
  </si>
  <si>
    <t>Combat</t>
  </si>
  <si>
    <t>Trade</t>
  </si>
  <si>
    <t>Exploration</t>
  </si>
  <si>
    <t>Industrial</t>
  </si>
  <si>
    <t>Support</t>
  </si>
  <si>
    <t>Fuel Cost</t>
  </si>
  <si>
    <t>Trading</t>
  </si>
  <si>
    <t>Reduction</t>
  </si>
  <si>
    <t>Expedition</t>
  </si>
  <si>
    <t>Industry</t>
  </si>
  <si>
    <t>Buffs</t>
  </si>
  <si>
    <t>Notes</t>
  </si>
  <si>
    <t>Gek Crew</t>
  </si>
  <si>
    <t>Captain Distrusts Crew</t>
  </si>
  <si>
    <t>Pleasant Colour Scheme</t>
  </si>
  <si>
    <t>Several Backup Compasses</t>
  </si>
  <si>
    <t>Autonomous Vessel</t>
  </si>
  <si>
    <t>Score</t>
  </si>
  <si>
    <t>Well-Maintained</t>
  </si>
  <si>
    <t>on/off</t>
  </si>
  <si>
    <t>Unusually Capacious  Hold</t>
  </si>
  <si>
    <t>Crew are Permitted Pets</t>
  </si>
  <si>
    <t>Arms</t>
  </si>
  <si>
    <t>Tech</t>
  </si>
  <si>
    <t>Relaytr</t>
  </si>
  <si>
    <t>Beg</t>
  </si>
  <si>
    <t>End</t>
  </si>
  <si>
    <t>Nanites</t>
  </si>
  <si>
    <t>Station</t>
  </si>
  <si>
    <t>Credits per Nanite :</t>
  </si>
  <si>
    <t>Hermenn</t>
  </si>
  <si>
    <t>Ridskoi</t>
  </si>
  <si>
    <t>Nanites :</t>
  </si>
  <si>
    <t>Urtamy</t>
  </si>
  <si>
    <t>Forbidden</t>
  </si>
  <si>
    <t>Zuxiann</t>
  </si>
  <si>
    <t>Minotaur</t>
  </si>
  <si>
    <t>Exocraft</t>
  </si>
  <si>
    <t>Faultless Stabiliser</t>
  </si>
  <si>
    <t>Rate of</t>
  </si>
  <si>
    <t>Quantum Mass Chamber</t>
  </si>
  <si>
    <t>Laser</t>
  </si>
  <si>
    <t>Hardframe Left Arm</t>
  </si>
  <si>
    <t>Sentinel</t>
  </si>
  <si>
    <t>to Stun</t>
  </si>
  <si>
    <t>Impact</t>
  </si>
  <si>
    <t>Fire Dur</t>
  </si>
  <si>
    <t>4 secs</t>
  </si>
  <si>
    <t>Post Impact</t>
  </si>
  <si>
    <t>Ignition</t>
  </si>
  <si>
    <t>Enabled</t>
  </si>
  <si>
    <t>Brilliant Beam Capacitor</t>
  </si>
  <si>
    <t>Superconducting Beam Amplifier</t>
  </si>
  <si>
    <t>Precision Minotaure Laser</t>
  </si>
  <si>
    <t>Adv Exocraft</t>
  </si>
  <si>
    <t>Flamethrower</t>
  </si>
  <si>
    <t>Thermobaric Cylinders</t>
  </si>
  <si>
    <t>Catalysed Ignition Chambers</t>
  </si>
  <si>
    <t>Catalysed Cylinders</t>
  </si>
  <si>
    <t>Daedalus Engine</t>
  </si>
  <si>
    <t>Glorious Propulsion Unit</t>
  </si>
  <si>
    <t>Tank</t>
  </si>
  <si>
    <t>Usage</t>
  </si>
  <si>
    <t>Flawless Impulse Nozzle</t>
  </si>
  <si>
    <t>Self Greasing Servos</t>
  </si>
  <si>
    <t>Glorious Fuel Pipes</t>
  </si>
  <si>
    <t>Plutonium Tanks</t>
  </si>
  <si>
    <t>Harmonic Distance Polariser</t>
  </si>
  <si>
    <t>Blue</t>
  </si>
  <si>
    <t>Green</t>
  </si>
  <si>
    <t>Red</t>
  </si>
  <si>
    <t>Infra Knife</t>
  </si>
  <si>
    <t>Lorentz Grafts</t>
  </si>
  <si>
    <t>Lorentz Resonator</t>
  </si>
  <si>
    <t>Purchased C-Class Ship</t>
  </si>
  <si>
    <t>Smuggled Uranium Lattice</t>
  </si>
  <si>
    <t>Rank</t>
  </si>
  <si>
    <t>DSV-2</t>
  </si>
  <si>
    <t>The Rihar Prophecy</t>
  </si>
  <si>
    <t>CV-7</t>
  </si>
  <si>
    <t>Genetics Lab Onboard</t>
  </si>
  <si>
    <t>Deck 16 is Missing</t>
  </si>
  <si>
    <t>Mazun's Dance</t>
  </si>
  <si>
    <t>Prophecy of the Odegawar</t>
  </si>
  <si>
    <t>Hypersonic Fuel Pipes</t>
  </si>
  <si>
    <t>Hypersonic Impulse Nozzle</t>
  </si>
  <si>
    <t>Hypersonic Electron Loom</t>
  </si>
  <si>
    <t>Harmonic Shockwave Shield</t>
  </si>
  <si>
    <t>Supercharged Impulse Nozzle</t>
  </si>
  <si>
    <t>Advanced Mining Laser</t>
  </si>
  <si>
    <t>Pulse Streamer</t>
  </si>
  <si>
    <t>Pulse</t>
  </si>
  <si>
    <t>Dazzling Cooling System</t>
  </si>
  <si>
    <t>Pok</t>
  </si>
  <si>
    <t>Egradn</t>
  </si>
  <si>
    <t>Abinog</t>
  </si>
  <si>
    <t>Yumenta</t>
  </si>
  <si>
    <t>Goods</t>
  </si>
  <si>
    <t>Hilbert Dimension</t>
  </si>
  <si>
    <t>Galaxy</t>
  </si>
  <si>
    <t>Sentinel Glass</t>
  </si>
  <si>
    <t>Black Market Biological Dose Modulator</t>
  </si>
  <si>
    <t>Modified Cryostatic  Sublimation Pump</t>
  </si>
  <si>
    <t>Independence</t>
  </si>
  <si>
    <t>Warp</t>
  </si>
  <si>
    <t>Capital</t>
  </si>
  <si>
    <t>Use portable fabricator to duplicate anything you put in it by placing another one directly on top</t>
  </si>
  <si>
    <t>Tebashim</t>
  </si>
  <si>
    <t>CV-8</t>
  </si>
  <si>
    <t>Excellent Rations</t>
  </si>
  <si>
    <t>Uginabae</t>
  </si>
  <si>
    <t>DSE-1</t>
  </si>
  <si>
    <t>Pleasing Wall Art</t>
  </si>
  <si>
    <t>Omnarea</t>
  </si>
  <si>
    <t>Negative Gravity Entangler</t>
  </si>
  <si>
    <t>Neutron Entangler</t>
  </si>
  <si>
    <t>Neutron</t>
  </si>
  <si>
    <t>Charging</t>
  </si>
  <si>
    <t>Spheres</t>
  </si>
  <si>
    <t>Created</t>
  </si>
  <si>
    <t>Sphere</t>
  </si>
  <si>
    <t>Supreme Photon Mirror</t>
  </si>
  <si>
    <t>Autophage</t>
  </si>
  <si>
    <t>!</t>
  </si>
  <si>
    <t>Core</t>
  </si>
  <si>
    <t>Duplication Glitch</t>
  </si>
  <si>
    <t>Once you figure this out, nanites and credits become infinite</t>
  </si>
  <si>
    <t xml:space="preserve">Add any item to the </t>
  </si>
  <si>
    <t>No need to bring</t>
  </si>
  <si>
    <t>Portable Builder - all you need to gather is some plate metal to build them</t>
  </si>
  <si>
    <t>Exocraft Summoning Unit</t>
  </si>
  <si>
    <t>Personal Refiner Mk II</t>
  </si>
  <si>
    <t>Freighter Upgrade</t>
  </si>
  <si>
    <t>Freighter Storage</t>
  </si>
  <si>
    <t>Exosuit Upgrade</t>
  </si>
  <si>
    <t>Tainted Metal</t>
  </si>
  <si>
    <t>Starship Upgrade</t>
  </si>
  <si>
    <t>Multitool Upgrade</t>
  </si>
  <si>
    <t>Cargo</t>
  </si>
  <si>
    <t>Void Mote</t>
  </si>
  <si>
    <t>Warp Hypercore</t>
  </si>
  <si>
    <t>Stasis Device</t>
  </si>
  <si>
    <t>Tritium</t>
  </si>
  <si>
    <t>Chromatic Metal</t>
  </si>
  <si>
    <t>Navigation Data</t>
  </si>
  <si>
    <t>Atlas Pass V3</t>
  </si>
  <si>
    <t>Uranium</t>
  </si>
  <si>
    <t>Copper</t>
  </si>
  <si>
    <t>Wiring Loom</t>
  </si>
  <si>
    <t>Repair Parts</t>
  </si>
  <si>
    <t>Ion Battery</t>
  </si>
  <si>
    <t>Condensed Carbon</t>
  </si>
  <si>
    <t>Oxygen</t>
  </si>
  <si>
    <t>Pyrite</t>
  </si>
  <si>
    <t>Indium</t>
  </si>
  <si>
    <t>Cadmium</t>
  </si>
  <si>
    <t>Emerald</t>
  </si>
  <si>
    <t>Convert to Nannites</t>
  </si>
  <si>
    <t>Purchase Autophage Items</t>
  </si>
  <si>
    <t>Ammo</t>
  </si>
  <si>
    <t>Convert to Maps</t>
  </si>
  <si>
    <t>Any upgrade that you want to duplicate!</t>
  </si>
  <si>
    <t>Improvised Generator</t>
  </si>
  <si>
    <t>Illegal Cryostatic Ion Shield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</si>
</sst>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;&quot;-&quot;_);@_)"/>
    <numFmt numFmtId="165" formatCode="#,##0.00%;\-#,##0.00%;#,##0.00%;_%@_%"/>
    <numFmt numFmtId="166" formatCode="#,##0%;\-#,##0%;#,##0%;_%@_%"/>
    <numFmt numFmtId="167" formatCode="#,##0.0_);\(#,##0.0\);&quot;-&quot;_);@_)"/>
  </numFmts>
  <fonts count="15" x14ac:knownFonts="1">
    <font>
      <sz val="11"/>
      <color theme="1"/>
      <name val="Calibri"/>
      <family val="2"/>
      <scheme val="minor"/>
    </font>
    <font>
      <sz val="11"/>
      <color indexed="25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7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color indexed="25"/>
      <name val="Arial"/>
      <family val="2"/>
    </font>
    <font>
      <sz val="8"/>
      <color indexed="17"/>
      <name val="Arial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sz val="9"/>
      <color indexed="25"/>
      <name val="Calibri"/>
      <family val="2"/>
      <scheme val="minor"/>
    </font>
    <font>
      <sz val="9"/>
      <color indexed="17"/>
      <name val="Calibri"/>
      <family val="2"/>
      <scheme val="minor"/>
    </font>
    <font>
      <sz val="8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b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164" fontId="0" fillId="0" borderId="0" xfId="0" applyNumberFormat="1"/>
    <xf numFmtId="0" fontId="1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165" fontId="1" fillId="0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0" fillId="0" borderId="0" xfId="0" quotePrefix="1"/>
    <xf numFmtId="0" fontId="3" fillId="3" borderId="0" xfId="0" applyFont="1" applyFill="1"/>
    <xf numFmtId="0" fontId="1" fillId="3" borderId="0" xfId="0" applyFont="1" applyFill="1"/>
    <xf numFmtId="164" fontId="3" fillId="0" borderId="0" xfId="0" applyNumberFormat="1" applyFont="1" applyFill="1"/>
    <xf numFmtId="165" fontId="3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0" borderId="1" xfId="0" applyFont="1" applyFill="1" applyBorder="1"/>
    <xf numFmtId="166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7" fontId="2" fillId="2" borderId="0" xfId="0" applyNumberFormat="1" applyFont="1" applyFill="1" applyAlignment="1">
      <alignment horizontal="right"/>
    </xf>
    <xf numFmtId="166" fontId="1" fillId="0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6" fontId="1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0" fontId="7" fillId="0" borderId="0" xfId="0" applyFont="1" applyFill="1"/>
    <xf numFmtId="0" fontId="5" fillId="0" borderId="1" xfId="0" applyFont="1" applyBorder="1" applyAlignment="1">
      <alignment horizontal="center"/>
    </xf>
    <xf numFmtId="167" fontId="9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167" fontId="1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/>
    </xf>
    <xf numFmtId="167" fontId="4" fillId="0" borderId="0" xfId="0" applyNumberFormat="1" applyFont="1" applyFill="1" applyAlignment="1">
      <alignment horizontal="right"/>
    </xf>
    <xf numFmtId="0" fontId="6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166" fontId="6" fillId="0" borderId="0" xfId="0" applyNumberFormat="1" applyFont="1" applyFill="1"/>
    <xf numFmtId="166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166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6" fontId="8" fillId="2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6" fontId="9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/>
    <xf numFmtId="164" fontId="9" fillId="0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/>
    </xf>
    <xf numFmtId="164" fontId="5" fillId="0" borderId="0" xfId="0" applyNumberFormat="1" applyFont="1"/>
    <xf numFmtId="16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10" fillId="0" borderId="0" xfId="0" applyFont="1" applyFill="1"/>
    <xf numFmtId="166" fontId="10" fillId="0" borderId="0" xfId="0" applyNumberFormat="1" applyFont="1" applyFill="1" applyAlignment="1">
      <alignment horizontal="center"/>
    </xf>
    <xf numFmtId="166" fontId="11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166" fontId="10" fillId="0" borderId="0" xfId="0" applyNumberFormat="1" applyFont="1" applyFill="1"/>
    <xf numFmtId="166" fontId="11" fillId="0" borderId="1" xfId="0" applyNumberFormat="1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166" fontId="3" fillId="0" borderId="0" xfId="0" applyNumberFormat="1" applyFont="1" applyFill="1" applyAlignment="1">
      <alignment horizontal="left"/>
    </xf>
    <xf numFmtId="0" fontId="12" fillId="5" borderId="0" xfId="0" applyFont="1" applyFill="1" applyBorder="1"/>
    <xf numFmtId="0" fontId="12" fillId="5" borderId="0" xfId="0" applyFont="1" applyFill="1" applyBorder="1" applyAlignment="1">
      <alignment horizontal="center"/>
    </xf>
    <xf numFmtId="0" fontId="12" fillId="5" borderId="0" xfId="0" applyNumberFormat="1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2" fillId="5" borderId="1" xfId="0" applyFont="1" applyFill="1" applyBorder="1"/>
    <xf numFmtId="0" fontId="12" fillId="5" borderId="1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/>
    </xf>
    <xf numFmtId="166" fontId="12" fillId="5" borderId="1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0" fontId="13" fillId="5" borderId="0" xfId="0" applyFont="1" applyFill="1" applyBorder="1"/>
    <xf numFmtId="0" fontId="13" fillId="5" borderId="0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/>
    <xf numFmtId="166" fontId="3" fillId="0" borderId="0" xfId="0" applyNumberFormat="1" applyFont="1" applyFill="1"/>
    <xf numFmtId="166" fontId="8" fillId="3" borderId="0" xfId="0" applyNumberFormat="1" applyFont="1" applyFill="1" applyAlignment="1">
      <alignment horizontal="center"/>
    </xf>
    <xf numFmtId="166" fontId="8" fillId="4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left"/>
    </xf>
    <xf numFmtId="167" fontId="2" fillId="2" borderId="0" xfId="0" applyNumberFormat="1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7" fillId="0" borderId="1" xfId="0" applyFont="1" applyFill="1" applyBorder="1" applyAlignment="1"/>
    <xf numFmtId="166" fontId="2" fillId="3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65"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auto="1"/>
      </font>
      <fill>
        <patternFill>
          <bgColor indexed="44"/>
        </patternFill>
      </fill>
    </dxf>
    <dxf>
      <font>
        <color auto="1"/>
      </font>
      <fill>
        <patternFill>
          <bgColor indexed="44"/>
        </patternFill>
      </fill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 style="thin">
          <color indexed="64"/>
        </bottom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b val="0"/>
        <i val="0"/>
        <strike val="0"/>
        <u val="none"/>
        <color indexed="9"/>
      </font>
      <fill>
        <patternFill patternType="solid">
          <fgColor indexed="64"/>
          <bgColor indexed="54"/>
        </patternFill>
      </fill>
      <border diagonalUp="1" diagonalDown="1">
        <left/>
        <right/>
        <top/>
        <bottom/>
        <diagonal/>
        <vertical/>
        <horizontal/>
      </border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auto="1"/>
      </font>
      <fill>
        <patternFill>
          <bgColor indexed="22"/>
        </patternFill>
      </fill>
    </dxf>
    <dxf>
      <font>
        <color indexed="9"/>
      </font>
      <fill>
        <patternFill>
          <bgColor indexed="8"/>
        </patternFill>
      </fill>
    </dxf>
    <dxf>
      <font>
        <color auto="1"/>
      </font>
      <fill>
        <patternFill>
          <bgColor indexed="22"/>
        </patternFill>
      </fill>
    </dxf>
    <dxf>
      <font>
        <color indexed="9"/>
      </font>
      <fill>
        <patternFill>
          <bgColor indexed="8"/>
        </patternFill>
      </fill>
    </dxf>
    <dxf>
      <font>
        <color auto="1"/>
      </font>
      <fill>
        <patternFill>
          <bgColor indexed="22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auto="1"/>
      </font>
      <fill>
        <patternFill>
          <bgColor indexed="22"/>
        </patternFill>
      </fill>
    </dxf>
    <dxf>
      <font>
        <color auto="1"/>
      </font>
      <fill>
        <patternFill>
          <bgColor indexed="22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  <dxf>
      <font>
        <color auto="1"/>
      </font>
      <fill>
        <patternFill>
          <bgColor indexed="22"/>
        </patternFill>
      </fill>
    </dxf>
    <dxf>
      <font>
        <color auto="1"/>
      </font>
      <fill>
        <patternFill>
          <bgColor indexed="22"/>
        </patternFill>
      </fill>
    </dxf>
    <dxf>
      <font>
        <color indexed="9"/>
      </font>
      <fill>
        <patternFill>
          <bgColor indexed="8"/>
        </patternFill>
      </fill>
    </dxf>
    <dxf>
      <font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X127"/>
  <sheetViews>
    <sheetView showGridLines="0" zoomScale="80" zoomScaleNormal="80" workbookViewId="0"/>
  </sheetViews>
  <sheetFormatPr defaultRowHeight="15" x14ac:dyDescent="0.25"/>
  <cols>
    <col min="5" max="6" width="9.140625" style="2"/>
    <col min="7" max="7" width="9.140625" style="3"/>
    <col min="8" max="8" width="11" style="5" bestFit="1" customWidth="1"/>
    <col min="10" max="10" width="9.140625" style="1"/>
  </cols>
  <sheetData>
    <row r="6" spans="4:18" x14ac:dyDescent="0.25">
      <c r="D6" s="9" t="s">
        <v>6</v>
      </c>
      <c r="E6" s="10"/>
      <c r="H6" s="7" t="s">
        <v>38</v>
      </c>
    </row>
    <row r="7" spans="4:18" x14ac:dyDescent="0.25">
      <c r="D7" s="4" t="s">
        <v>75</v>
      </c>
      <c r="F7" s="3"/>
      <c r="G7" s="12" t="s">
        <v>76</v>
      </c>
      <c r="I7" s="2"/>
      <c r="J7" s="11" t="s">
        <v>78</v>
      </c>
      <c r="K7" s="2"/>
      <c r="L7" s="2"/>
      <c r="M7" s="4" t="s">
        <v>79</v>
      </c>
      <c r="N7" s="2"/>
      <c r="O7" s="2"/>
      <c r="P7" s="4" t="s">
        <v>86</v>
      </c>
      <c r="Q7" s="2"/>
      <c r="R7" s="2"/>
    </row>
    <row r="8" spans="4:18" x14ac:dyDescent="0.25">
      <c r="D8" s="4" t="s">
        <v>36</v>
      </c>
      <c r="F8" s="3"/>
      <c r="G8" s="4" t="s">
        <v>5</v>
      </c>
      <c r="I8" s="2"/>
      <c r="J8" s="4"/>
      <c r="K8" s="2"/>
      <c r="L8" s="2"/>
      <c r="M8" s="4"/>
      <c r="N8" s="2"/>
      <c r="O8" s="2"/>
      <c r="P8" s="4"/>
      <c r="Q8" s="2"/>
      <c r="R8" s="2"/>
    </row>
    <row r="9" spans="4:18" x14ac:dyDescent="0.25">
      <c r="D9" s="4" t="s">
        <v>20</v>
      </c>
      <c r="F9" s="3"/>
      <c r="G9" s="4" t="s">
        <v>3</v>
      </c>
      <c r="I9" s="2"/>
      <c r="J9" s="4"/>
      <c r="K9" s="2"/>
      <c r="L9" s="2"/>
      <c r="M9" s="4"/>
      <c r="N9" s="2"/>
      <c r="O9" s="2"/>
      <c r="P9" s="4"/>
      <c r="Q9" s="2"/>
      <c r="R9" s="2"/>
    </row>
    <row r="10" spans="4:18" x14ac:dyDescent="0.25">
      <c r="D10" s="4" t="s">
        <v>22</v>
      </c>
      <c r="F10" s="3"/>
      <c r="G10" s="4" t="s">
        <v>25</v>
      </c>
      <c r="I10" s="2"/>
      <c r="J10" s="11"/>
      <c r="K10" s="2"/>
      <c r="L10" s="2"/>
      <c r="M10" s="4"/>
      <c r="N10" s="2"/>
      <c r="O10" s="2"/>
      <c r="P10" s="4"/>
      <c r="Q10" s="2"/>
      <c r="R10" s="2"/>
    </row>
    <row r="11" spans="4:18" x14ac:dyDescent="0.25">
      <c r="D11" s="4" t="s">
        <v>19</v>
      </c>
      <c r="F11" s="3"/>
      <c r="G11" s="4" t="s">
        <v>4</v>
      </c>
      <c r="I11" s="2"/>
      <c r="J11" s="11"/>
      <c r="K11" s="2"/>
      <c r="L11" s="2"/>
      <c r="M11" s="4"/>
      <c r="N11" s="2"/>
      <c r="O11" s="2"/>
      <c r="P11" s="4"/>
      <c r="Q11" s="2"/>
      <c r="R11" s="2"/>
    </row>
    <row r="12" spans="4:18" x14ac:dyDescent="0.25">
      <c r="D12" s="4" t="s">
        <v>39</v>
      </c>
      <c r="F12" s="3"/>
      <c r="G12" s="4" t="s">
        <v>26</v>
      </c>
      <c r="I12" s="2"/>
      <c r="J12" s="3"/>
      <c r="K12" s="2"/>
      <c r="L12" s="2"/>
      <c r="M12" s="4"/>
      <c r="N12" s="2"/>
      <c r="O12" s="2"/>
      <c r="P12" s="4"/>
      <c r="Q12" s="2"/>
      <c r="R12" s="2"/>
    </row>
    <row r="13" spans="4:18" x14ac:dyDescent="0.25">
      <c r="D13" s="4" t="s">
        <v>18</v>
      </c>
      <c r="I13" s="1"/>
      <c r="K13" s="1"/>
    </row>
    <row r="14" spans="4:18" x14ac:dyDescent="0.25">
      <c r="D14" s="4" t="s">
        <v>12</v>
      </c>
    </row>
    <row r="15" spans="4:18" x14ac:dyDescent="0.25">
      <c r="D15" s="4" t="s">
        <v>21</v>
      </c>
    </row>
    <row r="16" spans="4:18" x14ac:dyDescent="0.25">
      <c r="D16" s="4"/>
    </row>
    <row r="17" spans="4:18" x14ac:dyDescent="0.25">
      <c r="D17" s="2"/>
    </row>
    <row r="18" spans="4:18" x14ac:dyDescent="0.25">
      <c r="D18" s="9" t="s">
        <v>0</v>
      </c>
      <c r="E18" s="10"/>
      <c r="H18" s="7" t="s">
        <v>28</v>
      </c>
    </row>
    <row r="19" spans="4:18" x14ac:dyDescent="0.25">
      <c r="D19" s="2"/>
      <c r="E19" s="4" t="s">
        <v>5</v>
      </c>
      <c r="H19" s="6">
        <v>-8.1000000000000003E-2</v>
      </c>
    </row>
    <row r="20" spans="4:18" x14ac:dyDescent="0.25">
      <c r="D20" s="2"/>
      <c r="E20" s="4" t="s">
        <v>3</v>
      </c>
      <c r="H20" s="6">
        <v>-0.16300000000000001</v>
      </c>
    </row>
    <row r="21" spans="4:18" x14ac:dyDescent="0.25">
      <c r="D21" s="2"/>
      <c r="E21" s="4" t="s">
        <v>23</v>
      </c>
      <c r="H21" s="6">
        <v>0.60399999999999998</v>
      </c>
    </row>
    <row r="22" spans="4:18" x14ac:dyDescent="0.25">
      <c r="D22" s="2"/>
      <c r="E22" s="4" t="s">
        <v>9</v>
      </c>
      <c r="H22" s="6">
        <v>0.33900000000000002</v>
      </c>
    </row>
    <row r="23" spans="4:18" x14ac:dyDescent="0.25">
      <c r="D23" s="2"/>
      <c r="E23" s="4" t="s">
        <v>24</v>
      </c>
      <c r="H23" s="6">
        <v>0.16800000000000001</v>
      </c>
    </row>
    <row r="24" spans="4:18" x14ac:dyDescent="0.25">
      <c r="D24" s="2"/>
      <c r="E24" s="4" t="s">
        <v>8</v>
      </c>
      <c r="H24" s="6">
        <v>0.503</v>
      </c>
    </row>
    <row r="25" spans="4:18" x14ac:dyDescent="0.25">
      <c r="D25" s="2"/>
      <c r="E25" s="4" t="s">
        <v>10</v>
      </c>
      <c r="H25" s="6">
        <v>0.21099999999999999</v>
      </c>
    </row>
    <row r="26" spans="4:18" x14ac:dyDescent="0.25">
      <c r="D26" s="2"/>
      <c r="E26" s="4" t="s">
        <v>4</v>
      </c>
      <c r="H26" s="6">
        <v>-0.122</v>
      </c>
    </row>
    <row r="27" spans="4:18" x14ac:dyDescent="0.25">
      <c r="D27" s="2"/>
    </row>
    <row r="28" spans="4:18" x14ac:dyDescent="0.25">
      <c r="D28" s="2"/>
    </row>
    <row r="29" spans="4:18" x14ac:dyDescent="0.25">
      <c r="D29" s="2"/>
    </row>
    <row r="30" spans="4:18" x14ac:dyDescent="0.25">
      <c r="D30" s="9" t="s">
        <v>1</v>
      </c>
      <c r="E30" s="10"/>
      <c r="H30" s="7" t="s">
        <v>40</v>
      </c>
    </row>
    <row r="31" spans="4:18" x14ac:dyDescent="0.25">
      <c r="D31" s="4" t="s">
        <v>75</v>
      </c>
      <c r="F31" s="3"/>
      <c r="G31" s="12" t="s">
        <v>76</v>
      </c>
      <c r="I31" s="2"/>
      <c r="J31" s="11" t="s">
        <v>78</v>
      </c>
      <c r="K31" s="2"/>
      <c r="L31" s="2"/>
      <c r="M31" s="4" t="s">
        <v>79</v>
      </c>
      <c r="N31" s="2"/>
      <c r="O31" s="2"/>
      <c r="P31" s="4" t="s">
        <v>86</v>
      </c>
      <c r="Q31" s="2"/>
      <c r="R31" s="2"/>
    </row>
    <row r="32" spans="4:18" x14ac:dyDescent="0.25">
      <c r="D32" s="4" t="s">
        <v>7</v>
      </c>
      <c r="F32" s="3"/>
      <c r="G32" s="4" t="s">
        <v>11</v>
      </c>
      <c r="I32" s="2"/>
      <c r="J32" s="4"/>
      <c r="K32" s="2"/>
      <c r="L32" s="2"/>
      <c r="M32" s="4"/>
      <c r="N32" s="2"/>
      <c r="O32" s="2"/>
      <c r="P32" s="4"/>
      <c r="Q32" s="2"/>
      <c r="R32" s="2"/>
    </row>
    <row r="33" spans="4:18" x14ac:dyDescent="0.25">
      <c r="D33" s="4" t="s">
        <v>9</v>
      </c>
      <c r="F33" s="3"/>
      <c r="G33" s="4" t="s">
        <v>18</v>
      </c>
      <c r="I33" s="2"/>
      <c r="J33" s="4"/>
      <c r="K33" s="2"/>
      <c r="L33" s="2"/>
      <c r="M33" s="4"/>
      <c r="N33" s="2"/>
      <c r="O33" s="2"/>
      <c r="P33" s="4"/>
      <c r="Q33" s="2"/>
      <c r="R33" s="2"/>
    </row>
    <row r="34" spans="4:18" x14ac:dyDescent="0.25">
      <c r="D34" s="4" t="s">
        <v>8</v>
      </c>
      <c r="F34" s="3"/>
      <c r="G34" s="4" t="s">
        <v>19</v>
      </c>
      <c r="I34" s="2"/>
      <c r="J34" s="11"/>
      <c r="K34" s="2"/>
      <c r="L34" s="2"/>
      <c r="M34" s="4"/>
      <c r="N34" s="2"/>
      <c r="O34" s="2"/>
      <c r="P34" s="4"/>
      <c r="Q34" s="2"/>
      <c r="R34" s="2"/>
    </row>
    <row r="35" spans="4:18" x14ac:dyDescent="0.25">
      <c r="D35" s="4" t="s">
        <v>10</v>
      </c>
      <c r="F35" s="3"/>
      <c r="G35" s="4" t="s">
        <v>20</v>
      </c>
      <c r="I35" s="2"/>
      <c r="J35" s="11"/>
      <c r="K35" s="2"/>
      <c r="L35" s="2"/>
      <c r="M35" s="4"/>
      <c r="N35" s="2"/>
      <c r="O35" s="2"/>
      <c r="P35" s="4"/>
      <c r="Q35" s="2"/>
      <c r="R35" s="2"/>
    </row>
    <row r="36" spans="4:18" x14ac:dyDescent="0.25">
      <c r="D36" s="2"/>
      <c r="F36" s="3"/>
      <c r="G36" s="4" t="s">
        <v>21</v>
      </c>
      <c r="I36" s="2"/>
      <c r="J36" s="3"/>
      <c r="K36" s="2"/>
      <c r="L36" s="2"/>
      <c r="M36" s="4"/>
      <c r="N36" s="2"/>
      <c r="O36" s="2"/>
      <c r="P36" s="4"/>
      <c r="Q36" s="2"/>
      <c r="R36" s="2"/>
    </row>
    <row r="37" spans="4:18" x14ac:dyDescent="0.25">
      <c r="D37" s="2"/>
    </row>
    <row r="38" spans="4:18" x14ac:dyDescent="0.25">
      <c r="D38" s="2"/>
    </row>
    <row r="39" spans="4:18" x14ac:dyDescent="0.25">
      <c r="D39" s="2"/>
    </row>
    <row r="40" spans="4:18" x14ac:dyDescent="0.25">
      <c r="D40" s="2"/>
    </row>
    <row r="41" spans="4:18" x14ac:dyDescent="0.25">
      <c r="D41" s="2"/>
    </row>
    <row r="42" spans="4:18" x14ac:dyDescent="0.25">
      <c r="D42" s="2"/>
    </row>
    <row r="43" spans="4:18" x14ac:dyDescent="0.25">
      <c r="D43" s="9" t="s">
        <v>2</v>
      </c>
      <c r="E43" s="10"/>
      <c r="H43" s="7" t="s">
        <v>41</v>
      </c>
    </row>
    <row r="44" spans="4:18" x14ac:dyDescent="0.25">
      <c r="D44" s="2"/>
      <c r="E44" s="4" t="s">
        <v>15</v>
      </c>
      <c r="H44" s="6">
        <v>0.29599999999999999</v>
      </c>
    </row>
    <row r="45" spans="4:18" x14ac:dyDescent="0.25">
      <c r="D45" s="2"/>
      <c r="E45" s="4" t="s">
        <v>17</v>
      </c>
      <c r="H45" s="6">
        <v>0.79</v>
      </c>
    </row>
    <row r="46" spans="4:18" x14ac:dyDescent="0.25">
      <c r="D46" s="2"/>
      <c r="E46" s="4" t="s">
        <v>14</v>
      </c>
      <c r="H46" s="6">
        <v>0.42499999999999999</v>
      </c>
    </row>
    <row r="47" spans="4:18" x14ac:dyDescent="0.25">
      <c r="D47" s="2"/>
      <c r="E47" s="4" t="s">
        <v>16</v>
      </c>
      <c r="H47" s="6">
        <v>0.23200000000000001</v>
      </c>
    </row>
    <row r="48" spans="4:18" x14ac:dyDescent="0.25">
      <c r="D48" s="2"/>
      <c r="E48" s="4" t="s">
        <v>12</v>
      </c>
      <c r="H48" s="6">
        <v>-0.16800000000000001</v>
      </c>
    </row>
    <row r="49" spans="4:17" x14ac:dyDescent="0.25">
      <c r="D49" s="2"/>
      <c r="E49" s="4" t="s">
        <v>13</v>
      </c>
      <c r="H49" s="6">
        <v>0.64800000000000002</v>
      </c>
    </row>
    <row r="51" spans="4:17" x14ac:dyDescent="0.25">
      <c r="Q51" s="8"/>
    </row>
    <row r="52" spans="4:17" x14ac:dyDescent="0.25">
      <c r="D52" s="9" t="s">
        <v>27</v>
      </c>
      <c r="E52" s="10"/>
      <c r="H52" s="7" t="s">
        <v>28</v>
      </c>
      <c r="I52" s="2"/>
    </row>
    <row r="53" spans="4:17" x14ac:dyDescent="0.25">
      <c r="E53" s="4" t="s">
        <v>5</v>
      </c>
      <c r="H53" s="6">
        <v>-0.09</v>
      </c>
    </row>
    <row r="54" spans="4:17" x14ac:dyDescent="0.25">
      <c r="E54" s="4" t="s">
        <v>7</v>
      </c>
      <c r="H54" s="6">
        <v>0.6</v>
      </c>
    </row>
    <row r="55" spans="4:17" x14ac:dyDescent="0.25">
      <c r="E55" s="4" t="s">
        <v>9</v>
      </c>
      <c r="H55" s="6">
        <v>0.33100000000000002</v>
      </c>
    </row>
    <row r="56" spans="4:17" x14ac:dyDescent="0.25">
      <c r="E56" s="4" t="s">
        <v>25</v>
      </c>
      <c r="H56" s="6">
        <v>-4.4999999999999998E-2</v>
      </c>
    </row>
    <row r="57" spans="4:17" x14ac:dyDescent="0.25">
      <c r="E57" s="4" t="s">
        <v>24</v>
      </c>
      <c r="H57" s="6">
        <v>0.16900000000000001</v>
      </c>
    </row>
    <row r="58" spans="4:17" x14ac:dyDescent="0.25">
      <c r="E58" s="4" t="s">
        <v>8</v>
      </c>
      <c r="H58" s="6">
        <v>0.47699999999999998</v>
      </c>
    </row>
    <row r="59" spans="4:17" x14ac:dyDescent="0.25">
      <c r="E59" s="4" t="s">
        <v>10</v>
      </c>
      <c r="H59" s="6">
        <v>0.21099999999999999</v>
      </c>
    </row>
    <row r="60" spans="4:17" x14ac:dyDescent="0.25">
      <c r="E60" s="4" t="s">
        <v>12</v>
      </c>
      <c r="H60" s="6">
        <v>-0.24399999999999999</v>
      </c>
    </row>
    <row r="61" spans="4:17" x14ac:dyDescent="0.25">
      <c r="E61" s="4" t="s">
        <v>4</v>
      </c>
      <c r="H61" s="6">
        <v>-0.13400000000000001</v>
      </c>
    </row>
    <row r="64" spans="4:17" x14ac:dyDescent="0.25">
      <c r="D64" s="9" t="s">
        <v>29</v>
      </c>
      <c r="E64" s="10"/>
      <c r="H64" s="7" t="s">
        <v>30</v>
      </c>
    </row>
    <row r="65" spans="4:12" x14ac:dyDescent="0.25">
      <c r="D65" s="2"/>
      <c r="E65" s="4" t="s">
        <v>36</v>
      </c>
      <c r="H65" s="6">
        <v>-0.126</v>
      </c>
    </row>
    <row r="66" spans="4:12" x14ac:dyDescent="0.25">
      <c r="D66" s="2"/>
      <c r="E66" s="4" t="s">
        <v>37</v>
      </c>
      <c r="H66" s="6">
        <v>-0.255</v>
      </c>
    </row>
    <row r="67" spans="4:12" x14ac:dyDescent="0.25">
      <c r="E67" s="4" t="s">
        <v>33</v>
      </c>
      <c r="H67" s="6">
        <v>0.27300000000000002</v>
      </c>
    </row>
    <row r="68" spans="4:12" x14ac:dyDescent="0.25">
      <c r="E68" s="4" t="s">
        <v>34</v>
      </c>
      <c r="H68" s="6">
        <v>0.21299999999999999</v>
      </c>
    </row>
    <row r="69" spans="4:12" x14ac:dyDescent="0.25">
      <c r="E69" s="4" t="s">
        <v>31</v>
      </c>
      <c r="H69" s="6">
        <v>0.61099999999999999</v>
      </c>
    </row>
    <row r="70" spans="4:12" x14ac:dyDescent="0.25">
      <c r="E70" s="4" t="s">
        <v>32</v>
      </c>
      <c r="H70" s="6">
        <v>0.40699999999999997</v>
      </c>
    </row>
    <row r="71" spans="4:12" x14ac:dyDescent="0.25">
      <c r="E71" s="4" t="s">
        <v>12</v>
      </c>
      <c r="H71" s="6">
        <v>0.73</v>
      </c>
    </row>
    <row r="72" spans="4:12" x14ac:dyDescent="0.25">
      <c r="E72" s="4" t="s">
        <v>35</v>
      </c>
      <c r="H72" s="6">
        <v>-0.21</v>
      </c>
    </row>
    <row r="75" spans="4:12" x14ac:dyDescent="0.25">
      <c r="D75" s="9" t="s">
        <v>42</v>
      </c>
      <c r="E75" s="10"/>
      <c r="H75" s="7" t="s">
        <v>43</v>
      </c>
    </row>
    <row r="76" spans="4:12" x14ac:dyDescent="0.25">
      <c r="E76" s="4" t="s">
        <v>15</v>
      </c>
      <c r="H76" s="6">
        <v>-0.105</v>
      </c>
      <c r="J76" s="11" t="s">
        <v>64</v>
      </c>
      <c r="K76" s="2"/>
      <c r="L76" s="11" t="s">
        <v>60</v>
      </c>
    </row>
    <row r="77" spans="4:12" x14ac:dyDescent="0.25">
      <c r="E77" s="4" t="s">
        <v>17</v>
      </c>
      <c r="H77" s="6">
        <v>-0.311</v>
      </c>
      <c r="J77" s="11" t="s">
        <v>54</v>
      </c>
      <c r="K77" s="2"/>
      <c r="L77" s="11" t="s">
        <v>67</v>
      </c>
    </row>
    <row r="78" spans="4:12" x14ac:dyDescent="0.25">
      <c r="E78" s="4" t="s">
        <v>13</v>
      </c>
      <c r="H78" s="6">
        <v>-0.254</v>
      </c>
      <c r="J78" s="11" t="s">
        <v>56</v>
      </c>
      <c r="K78" s="2"/>
      <c r="L78" s="11" t="s">
        <v>68</v>
      </c>
    </row>
    <row r="79" spans="4:12" x14ac:dyDescent="0.25">
      <c r="E79" s="4" t="s">
        <v>14</v>
      </c>
      <c r="H79" s="6">
        <v>-0.16300000000000001</v>
      </c>
      <c r="J79" s="11" t="s">
        <v>65</v>
      </c>
      <c r="K79" s="2"/>
      <c r="L79" s="11" t="s">
        <v>69</v>
      </c>
    </row>
    <row r="80" spans="4:12" x14ac:dyDescent="0.25">
      <c r="E80" s="4" t="s">
        <v>44</v>
      </c>
      <c r="H80" s="6">
        <v>0.82699999999999996</v>
      </c>
      <c r="J80" s="11" t="s">
        <v>55</v>
      </c>
      <c r="K80" s="2"/>
      <c r="L80" s="11" t="s">
        <v>70</v>
      </c>
    </row>
    <row r="81" spans="4:12" x14ac:dyDescent="0.25">
      <c r="E81" s="4" t="s">
        <v>45</v>
      </c>
      <c r="H81" s="6">
        <v>0.46</v>
      </c>
      <c r="J81" s="11" t="s">
        <v>66</v>
      </c>
      <c r="K81" s="2"/>
      <c r="L81" s="11" t="s">
        <v>71</v>
      </c>
    </row>
    <row r="82" spans="4:12" x14ac:dyDescent="0.25">
      <c r="E82" s="4" t="s">
        <v>46</v>
      </c>
      <c r="H82" s="6">
        <v>0.67900000000000005</v>
      </c>
    </row>
    <row r="83" spans="4:12" x14ac:dyDescent="0.25">
      <c r="E83" s="4" t="s">
        <v>47</v>
      </c>
      <c r="H83" s="6">
        <v>0.313</v>
      </c>
    </row>
    <row r="85" spans="4:12" x14ac:dyDescent="0.25">
      <c r="D85" s="9" t="s">
        <v>48</v>
      </c>
      <c r="E85" s="10"/>
      <c r="H85" s="7" t="s">
        <v>49</v>
      </c>
    </row>
    <row r="89" spans="4:12" x14ac:dyDescent="0.25">
      <c r="D89" s="4" t="s">
        <v>50</v>
      </c>
      <c r="H89" s="7" t="s">
        <v>51</v>
      </c>
    </row>
    <row r="90" spans="4:12" x14ac:dyDescent="0.25">
      <c r="D90" s="2"/>
      <c r="E90" s="4" t="s">
        <v>25</v>
      </c>
      <c r="H90" s="6">
        <v>-5.7000000000000002E-2</v>
      </c>
      <c r="J90" s="11" t="s">
        <v>63</v>
      </c>
      <c r="K90" s="2"/>
      <c r="L90" s="4" t="s">
        <v>62</v>
      </c>
    </row>
    <row r="91" spans="4:12" x14ac:dyDescent="0.25">
      <c r="D91" s="2"/>
      <c r="E91" s="4" t="s">
        <v>5</v>
      </c>
      <c r="H91" s="6">
        <v>-9.9000000000000005E-2</v>
      </c>
      <c r="J91" s="11" t="s">
        <v>64</v>
      </c>
      <c r="K91" s="2"/>
      <c r="L91" s="4" t="s">
        <v>59</v>
      </c>
    </row>
    <row r="92" spans="4:12" x14ac:dyDescent="0.25">
      <c r="E92" s="4" t="s">
        <v>52</v>
      </c>
      <c r="H92" s="6">
        <v>-3.6999999999999998E-2</v>
      </c>
      <c r="J92" s="11" t="s">
        <v>54</v>
      </c>
      <c r="K92" s="2"/>
      <c r="L92" s="2"/>
    </row>
    <row r="93" spans="4:12" x14ac:dyDescent="0.25">
      <c r="E93" s="4" t="s">
        <v>4</v>
      </c>
      <c r="H93" s="6">
        <v>-0.16200000000000001</v>
      </c>
      <c r="J93" s="11" t="s">
        <v>65</v>
      </c>
      <c r="K93" s="2"/>
      <c r="L93" s="2"/>
    </row>
    <row r="94" spans="4:12" x14ac:dyDescent="0.25">
      <c r="E94" s="4" t="s">
        <v>3</v>
      </c>
      <c r="H94" s="6">
        <v>-0.20699999999999999</v>
      </c>
      <c r="J94" s="11" t="s">
        <v>66</v>
      </c>
      <c r="K94" s="2"/>
      <c r="L94" s="2"/>
    </row>
    <row r="95" spans="4:12" x14ac:dyDescent="0.25">
      <c r="E95" s="4" t="s">
        <v>7</v>
      </c>
      <c r="H95" s="6">
        <v>0.64800000000000002</v>
      </c>
    </row>
    <row r="96" spans="4:12" x14ac:dyDescent="0.25">
      <c r="E96" s="4" t="s">
        <v>8</v>
      </c>
      <c r="H96" s="6">
        <v>0.54500000000000004</v>
      </c>
    </row>
    <row r="97" spans="4:18" x14ac:dyDescent="0.25">
      <c r="E97" s="4" t="s">
        <v>9</v>
      </c>
      <c r="H97" s="6">
        <v>0.36799999999999999</v>
      </c>
    </row>
    <row r="98" spans="4:18" x14ac:dyDescent="0.25">
      <c r="E98" s="4" t="s">
        <v>10</v>
      </c>
      <c r="H98" s="6">
        <v>0.25</v>
      </c>
    </row>
    <row r="99" spans="4:18" x14ac:dyDescent="0.25">
      <c r="E99" s="4" t="s">
        <v>24</v>
      </c>
      <c r="H99" s="6">
        <v>0.19</v>
      </c>
    </row>
    <row r="102" spans="4:18" x14ac:dyDescent="0.25">
      <c r="D102" s="4" t="s">
        <v>53</v>
      </c>
    </row>
    <row r="107" spans="4:18" x14ac:dyDescent="0.25">
      <c r="D107" s="9" t="s">
        <v>87</v>
      </c>
      <c r="E107" s="10"/>
      <c r="F107" s="10"/>
      <c r="H107" s="7" t="s">
        <v>58</v>
      </c>
      <c r="I107" s="2"/>
      <c r="J107" s="3"/>
      <c r="K107" s="2"/>
    </row>
    <row r="108" spans="4:18" x14ac:dyDescent="0.25">
      <c r="D108" s="4" t="s">
        <v>75</v>
      </c>
      <c r="F108" s="3"/>
      <c r="G108" s="12" t="s">
        <v>76</v>
      </c>
      <c r="I108" s="2"/>
      <c r="J108" s="11" t="s">
        <v>78</v>
      </c>
      <c r="K108" s="2"/>
      <c r="L108" s="2"/>
      <c r="M108" s="4" t="s">
        <v>79</v>
      </c>
      <c r="N108" s="2"/>
      <c r="O108" s="2"/>
      <c r="P108" s="4" t="s">
        <v>86</v>
      </c>
      <c r="Q108" s="2"/>
      <c r="R108" s="2"/>
    </row>
    <row r="109" spans="4:18" x14ac:dyDescent="0.25">
      <c r="D109" s="4" t="s">
        <v>20</v>
      </c>
      <c r="I109" s="2"/>
      <c r="J109" s="4" t="s">
        <v>54</v>
      </c>
      <c r="L109" s="2"/>
      <c r="M109" s="4" t="s">
        <v>59</v>
      </c>
    </row>
    <row r="110" spans="4:18" x14ac:dyDescent="0.25">
      <c r="D110" s="4" t="s">
        <v>19</v>
      </c>
      <c r="I110" s="2"/>
      <c r="J110" s="4" t="s">
        <v>55</v>
      </c>
      <c r="L110" s="2"/>
      <c r="M110" s="4" t="s">
        <v>60</v>
      </c>
    </row>
    <row r="111" spans="4:18" x14ac:dyDescent="0.25">
      <c r="D111" s="4" t="s">
        <v>88</v>
      </c>
      <c r="I111" s="2"/>
      <c r="J111" s="4" t="s">
        <v>56</v>
      </c>
      <c r="L111" s="2"/>
      <c r="M111" s="4" t="s">
        <v>61</v>
      </c>
    </row>
    <row r="112" spans="4:18" x14ac:dyDescent="0.25">
      <c r="D112" s="4" t="s">
        <v>22</v>
      </c>
      <c r="J112" s="4" t="s">
        <v>57</v>
      </c>
      <c r="L112" s="2"/>
      <c r="M112" s="2"/>
    </row>
    <row r="114" spans="4:24" x14ac:dyDescent="0.25">
      <c r="D114" s="2"/>
      <c r="I114" s="2"/>
    </row>
    <row r="115" spans="4:24" x14ac:dyDescent="0.25">
      <c r="D115" s="4" t="s">
        <v>72</v>
      </c>
      <c r="G115" s="12" t="s">
        <v>73</v>
      </c>
      <c r="I115" s="2"/>
      <c r="J115" s="3"/>
    </row>
    <row r="116" spans="4:24" x14ac:dyDescent="0.25">
      <c r="D116" s="4" t="s">
        <v>75</v>
      </c>
      <c r="F116" s="3"/>
      <c r="G116" s="12" t="s">
        <v>76</v>
      </c>
      <c r="I116" s="2"/>
      <c r="J116" s="11" t="s">
        <v>89</v>
      </c>
      <c r="K116" s="2"/>
      <c r="L116" s="2"/>
      <c r="M116" s="11" t="s">
        <v>78</v>
      </c>
      <c r="N116" s="2"/>
      <c r="O116" s="2"/>
      <c r="P116" s="4" t="s">
        <v>79</v>
      </c>
      <c r="Q116" s="2"/>
      <c r="R116" s="2"/>
      <c r="S116" s="4" t="s">
        <v>86</v>
      </c>
      <c r="T116" s="2"/>
      <c r="X116" s="2"/>
    </row>
    <row r="117" spans="4:24" x14ac:dyDescent="0.25">
      <c r="D117" s="4" t="s">
        <v>46</v>
      </c>
      <c r="F117" s="3"/>
      <c r="G117" s="12" t="s">
        <v>37</v>
      </c>
      <c r="I117" s="2"/>
      <c r="M117" s="4" t="s">
        <v>56</v>
      </c>
      <c r="N117" s="2"/>
      <c r="O117" s="2"/>
      <c r="P117" s="4" t="s">
        <v>60</v>
      </c>
      <c r="Q117" s="2"/>
      <c r="R117" s="2"/>
      <c r="S117" s="4" t="s">
        <v>81</v>
      </c>
      <c r="T117" s="2"/>
      <c r="X117" s="2"/>
    </row>
    <row r="118" spans="4:24" x14ac:dyDescent="0.25">
      <c r="D118" s="4" t="s">
        <v>45</v>
      </c>
      <c r="F118" s="3"/>
      <c r="G118" s="12" t="s">
        <v>35</v>
      </c>
      <c r="I118" s="2"/>
      <c r="M118" s="4" t="s">
        <v>55</v>
      </c>
      <c r="N118" s="2"/>
      <c r="O118" s="2"/>
      <c r="P118" s="4" t="s">
        <v>80</v>
      </c>
      <c r="Q118" s="2"/>
      <c r="R118" s="2"/>
      <c r="S118" s="4" t="s">
        <v>82</v>
      </c>
      <c r="T118" s="2"/>
      <c r="X118" s="2"/>
    </row>
    <row r="119" spans="4:24" x14ac:dyDescent="0.25">
      <c r="D119" s="4" t="s">
        <v>74</v>
      </c>
      <c r="F119" s="3"/>
      <c r="G119" s="12" t="s">
        <v>36</v>
      </c>
      <c r="I119" s="2"/>
      <c r="M119" s="11" t="s">
        <v>54</v>
      </c>
      <c r="N119" s="2"/>
      <c r="O119" s="2"/>
      <c r="P119" s="4" t="s">
        <v>71</v>
      </c>
      <c r="Q119" s="2"/>
      <c r="R119" s="2"/>
      <c r="S119" s="4" t="s">
        <v>83</v>
      </c>
      <c r="T119" s="2"/>
      <c r="X119" s="2"/>
    </row>
    <row r="120" spans="4:24" x14ac:dyDescent="0.25">
      <c r="D120" s="4" t="s">
        <v>44</v>
      </c>
      <c r="F120" s="3"/>
      <c r="G120" s="12" t="s">
        <v>39</v>
      </c>
      <c r="I120" s="2"/>
      <c r="M120" s="11" t="s">
        <v>63</v>
      </c>
      <c r="N120" s="2"/>
      <c r="O120" s="2"/>
      <c r="P120" s="4" t="s">
        <v>69</v>
      </c>
      <c r="Q120" s="2"/>
      <c r="R120" s="2"/>
      <c r="S120" s="4" t="s">
        <v>84</v>
      </c>
      <c r="T120" s="2"/>
      <c r="X120" s="2"/>
    </row>
    <row r="121" spans="4:24" x14ac:dyDescent="0.25">
      <c r="D121" s="2"/>
      <c r="F121" s="3"/>
      <c r="G121" s="12" t="s">
        <v>77</v>
      </c>
      <c r="I121" s="2"/>
      <c r="M121" s="3"/>
      <c r="N121" s="2"/>
      <c r="O121" s="2"/>
      <c r="P121" s="4" t="s">
        <v>68</v>
      </c>
      <c r="Q121" s="2"/>
      <c r="R121" s="2"/>
      <c r="S121" s="4" t="s">
        <v>85</v>
      </c>
      <c r="T121" s="2"/>
      <c r="X121" s="2"/>
    </row>
    <row r="122" spans="4:24" x14ac:dyDescent="0.25">
      <c r="D122" s="2"/>
      <c r="H122" s="13"/>
      <c r="I122" s="2"/>
      <c r="J122" s="3"/>
      <c r="K122" s="2"/>
      <c r="L122" s="2"/>
      <c r="M122" s="2"/>
      <c r="N122" s="2"/>
      <c r="O122" s="2"/>
      <c r="P122" s="2"/>
      <c r="Q122" s="2"/>
      <c r="R122" s="2"/>
    </row>
    <row r="123" spans="4:24" x14ac:dyDescent="0.25">
      <c r="H123" s="13"/>
    </row>
    <row r="124" spans="4:24" x14ac:dyDescent="0.25">
      <c r="H124" s="13"/>
    </row>
    <row r="125" spans="4:24" x14ac:dyDescent="0.25">
      <c r="H125" s="13"/>
    </row>
    <row r="126" spans="4:24" x14ac:dyDescent="0.25">
      <c r="H126" s="13"/>
    </row>
    <row r="127" spans="4:24" x14ac:dyDescent="0.25">
      <c r="H127" s="13"/>
    </row>
  </sheetData>
  <sortState ref="E50:H55">
    <sortCondition ref="E50"/>
  </sortState>
  <conditionalFormatting sqref="D7:F7">
    <cfRule type="expression" dxfId="264" priority="8" stopIfTrue="1">
      <formula>OR(ISBLANK(D7), ISNUMBER(D7), ISTEXT(D7))</formula>
    </cfRule>
  </conditionalFormatting>
  <conditionalFormatting sqref="D31:F31">
    <cfRule type="expression" dxfId="263" priority="13" stopIfTrue="1">
      <formula>OR(ISBLANK(D31), ISNUMBER(D31), ISTEXT(D31))</formula>
    </cfRule>
  </conditionalFormatting>
  <conditionalFormatting sqref="G7:I7">
    <cfRule type="expression" dxfId="262" priority="9" stopIfTrue="1">
      <formula>OR(ISBLANK(G7), ISNUMBER(G7), ISTEXT(G7))</formula>
    </cfRule>
  </conditionalFormatting>
  <conditionalFormatting sqref="G31:I31">
    <cfRule type="expression" dxfId="261" priority="14" stopIfTrue="1">
      <formula>OR(ISBLANK(G31), ISNUMBER(G31), ISTEXT(G31))</formula>
    </cfRule>
  </conditionalFormatting>
  <conditionalFormatting sqref="J7:L7">
    <cfRule type="expression" dxfId="260" priority="10" stopIfTrue="1">
      <formula>OR(ISBLANK(J7), ISNUMBER(J7), ISTEXT(J7))</formula>
    </cfRule>
  </conditionalFormatting>
  <conditionalFormatting sqref="J31:L31">
    <cfRule type="expression" dxfId="259" priority="15" stopIfTrue="1">
      <formula>OR(ISBLANK(J31), ISNUMBER(J31), ISTEXT(J31))</formula>
    </cfRule>
  </conditionalFormatting>
  <conditionalFormatting sqref="M7:O7">
    <cfRule type="expression" dxfId="258" priority="11" stopIfTrue="1">
      <formula>OR(ISBLANK(M7), ISNUMBER(M7), ISTEXT(M7))</formula>
    </cfRule>
  </conditionalFormatting>
  <conditionalFormatting sqref="M31:O31">
    <cfRule type="expression" dxfId="257" priority="16" stopIfTrue="1">
      <formula>OR(ISBLANK(M31), ISNUMBER(M31), ISTEXT(M31))</formula>
    </cfRule>
  </conditionalFormatting>
  <conditionalFormatting sqref="P7:R7">
    <cfRule type="expression" dxfId="256" priority="12" stopIfTrue="1">
      <formula>OR(ISBLANK(P7), ISNUMBER(P7), ISTEXT(P7))</formula>
    </cfRule>
  </conditionalFormatting>
  <conditionalFormatting sqref="P31:R31">
    <cfRule type="expression" dxfId="255" priority="17" stopIfTrue="1">
      <formula>OR(ISBLANK(P31), ISNUMBER(P31), ISTEXT(P31))</formula>
    </cfRule>
  </conditionalFormatting>
  <conditionalFormatting sqref="D108:F108">
    <cfRule type="expression" dxfId="254" priority="3" stopIfTrue="1">
      <formula>OR(ISBLANK(D108), ISNUMBER(D108), ISTEXT(D108))</formula>
    </cfRule>
  </conditionalFormatting>
  <conditionalFormatting sqref="G108:I108">
    <cfRule type="expression" dxfId="253" priority="4" stopIfTrue="1">
      <formula>OR(ISBLANK(G108), ISNUMBER(G108), ISTEXT(G108))</formula>
    </cfRule>
  </conditionalFormatting>
  <conditionalFormatting sqref="J108:L108">
    <cfRule type="expression" dxfId="252" priority="5" stopIfTrue="1">
      <formula>OR(ISBLANK(J108), ISNUMBER(J108), ISTEXT(J108))</formula>
    </cfRule>
  </conditionalFormatting>
  <conditionalFormatting sqref="M108:O108">
    <cfRule type="expression" dxfId="251" priority="6" stopIfTrue="1">
      <formula>OR(ISBLANK(M108), ISNUMBER(M108), ISTEXT(M108))</formula>
    </cfRule>
  </conditionalFormatting>
  <conditionalFormatting sqref="P108:R108">
    <cfRule type="expression" dxfId="250" priority="7" stopIfTrue="1">
      <formula>OR(ISBLANK(P108), ISNUMBER(P108), ISTEXT(P108))</formula>
    </cfRule>
  </conditionalFormatting>
  <conditionalFormatting sqref="D116:T116">
    <cfRule type="expression" dxfId="249" priority="18" stopIfTrue="1">
      <formula>OR(ISBLANK(D116), ISNUMBER(D116), ISTEXT(D116))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"/>
  <sheetViews>
    <sheetView workbookViewId="0">
      <selection activeCell="F18" sqref="F18"/>
    </sheetView>
  </sheetViews>
  <sheetFormatPr defaultRowHeight="15" x14ac:dyDescent="0.25"/>
  <sheetData>
    <row r="6" spans="3:3" x14ac:dyDescent="0.25">
      <c r="C6" t="s">
        <v>396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workbookViewId="0">
      <selection activeCell="C14" sqref="C14"/>
    </sheetView>
  </sheetViews>
  <sheetFormatPr defaultRowHeight="15" x14ac:dyDescent="0.25"/>
  <sheetData>
    <row r="1" spans="2:4" x14ac:dyDescent="0.25">
      <c r="C1" t="s">
        <v>418</v>
      </c>
    </row>
    <row r="2" spans="2:4" x14ac:dyDescent="0.25">
      <c r="D2" t="s">
        <v>419</v>
      </c>
    </row>
    <row r="4" spans="2:4" x14ac:dyDescent="0.25">
      <c r="D4" t="s">
        <v>313</v>
      </c>
    </row>
    <row r="5" spans="2:4" x14ac:dyDescent="0.25">
      <c r="B5">
        <v>1</v>
      </c>
      <c r="C5" s="14">
        <v>1</v>
      </c>
      <c r="D5" t="s">
        <v>420</v>
      </c>
    </row>
    <row r="6" spans="2:4" x14ac:dyDescent="0.25">
      <c r="B6">
        <v>2</v>
      </c>
      <c r="C6" s="14">
        <v>1</v>
      </c>
      <c r="D6" t="s">
        <v>421</v>
      </c>
    </row>
    <row r="7" spans="2:4" x14ac:dyDescent="0.25">
      <c r="B7">
        <v>3</v>
      </c>
      <c r="C7" s="14"/>
      <c r="D7" t="s">
        <v>451</v>
      </c>
    </row>
    <row r="8" spans="2:4" x14ac:dyDescent="0.25">
      <c r="B8">
        <v>4</v>
      </c>
      <c r="C8" s="14"/>
      <c r="D8" t="s">
        <v>451</v>
      </c>
    </row>
    <row r="9" spans="2:4" x14ac:dyDescent="0.25">
      <c r="B9">
        <v>5</v>
      </c>
      <c r="C9" s="14"/>
      <c r="D9" t="s">
        <v>451</v>
      </c>
    </row>
    <row r="10" spans="2:4" x14ac:dyDescent="0.25">
      <c r="B10">
        <v>6</v>
      </c>
      <c r="C10" s="14"/>
      <c r="D10" t="s">
        <v>451</v>
      </c>
    </row>
    <row r="11" spans="2:4" x14ac:dyDescent="0.25">
      <c r="B11">
        <v>7</v>
      </c>
      <c r="D11" t="s">
        <v>451</v>
      </c>
    </row>
    <row r="12" spans="2:4" x14ac:dyDescent="0.25">
      <c r="B12">
        <v>8</v>
      </c>
      <c r="D12" t="s">
        <v>451</v>
      </c>
    </row>
    <row r="14" spans="2:4" x14ac:dyDescent="0.25">
      <c r="C14" s="14" t="s">
        <v>169</v>
      </c>
      <c r="D14" t="s">
        <v>428</v>
      </c>
    </row>
    <row r="15" spans="2:4" x14ac:dyDescent="0.25">
      <c r="B15">
        <v>1</v>
      </c>
      <c r="C15" s="14">
        <v>60</v>
      </c>
      <c r="D15" t="s">
        <v>424</v>
      </c>
    </row>
    <row r="16" spans="2:4" x14ac:dyDescent="0.25">
      <c r="B16">
        <v>2</v>
      </c>
      <c r="C16" s="14">
        <v>60</v>
      </c>
      <c r="D16" t="s">
        <v>422</v>
      </c>
    </row>
    <row r="17" spans="2:6" x14ac:dyDescent="0.25">
      <c r="B17">
        <v>3</v>
      </c>
      <c r="C17" s="14">
        <v>60</v>
      </c>
      <c r="D17" t="s">
        <v>423</v>
      </c>
    </row>
    <row r="18" spans="2:6" x14ac:dyDescent="0.25">
      <c r="B18">
        <v>4</v>
      </c>
      <c r="C18" s="14">
        <v>60</v>
      </c>
      <c r="D18" t="s">
        <v>427</v>
      </c>
    </row>
    <row r="19" spans="2:6" x14ac:dyDescent="0.25">
      <c r="B19">
        <v>5</v>
      </c>
      <c r="C19" s="14">
        <v>60</v>
      </c>
      <c r="D19" t="s">
        <v>426</v>
      </c>
    </row>
    <row r="20" spans="2:6" x14ac:dyDescent="0.25">
      <c r="B20">
        <v>6</v>
      </c>
      <c r="C20" s="14">
        <v>40</v>
      </c>
      <c r="D20" t="s">
        <v>430</v>
      </c>
    </row>
    <row r="21" spans="2:6" x14ac:dyDescent="0.25">
      <c r="B21">
        <v>7</v>
      </c>
      <c r="C21" s="14">
        <v>20</v>
      </c>
      <c r="D21" t="s">
        <v>431</v>
      </c>
    </row>
    <row r="22" spans="2:6" x14ac:dyDescent="0.25">
      <c r="B22">
        <v>8</v>
      </c>
      <c r="C22" s="14">
        <v>80</v>
      </c>
      <c r="D22" t="s">
        <v>434</v>
      </c>
      <c r="F22" t="s">
        <v>450</v>
      </c>
    </row>
    <row r="23" spans="2:6" x14ac:dyDescent="0.25">
      <c r="B23">
        <v>9</v>
      </c>
      <c r="C23" s="14">
        <v>1</v>
      </c>
      <c r="D23" t="s">
        <v>435</v>
      </c>
    </row>
    <row r="24" spans="2:6" x14ac:dyDescent="0.25">
      <c r="B24">
        <v>10</v>
      </c>
      <c r="C24" s="14">
        <v>80</v>
      </c>
      <c r="D24" t="s">
        <v>438</v>
      </c>
    </row>
    <row r="25" spans="2:6" x14ac:dyDescent="0.25">
      <c r="B25">
        <v>11</v>
      </c>
      <c r="C25" s="14">
        <v>40</v>
      </c>
      <c r="D25" t="s">
        <v>439</v>
      </c>
    </row>
    <row r="26" spans="2:6" x14ac:dyDescent="0.25">
      <c r="B26">
        <v>12</v>
      </c>
      <c r="C26" s="14">
        <v>200</v>
      </c>
      <c r="D26" t="s">
        <v>440</v>
      </c>
    </row>
    <row r="27" spans="2:6" x14ac:dyDescent="0.25">
      <c r="B27">
        <v>13</v>
      </c>
      <c r="C27" s="14">
        <v>9999</v>
      </c>
      <c r="D27" t="s">
        <v>425</v>
      </c>
      <c r="F27" t="s">
        <v>447</v>
      </c>
    </row>
    <row r="28" spans="2:6" x14ac:dyDescent="0.25">
      <c r="B28">
        <v>14</v>
      </c>
      <c r="C28" s="14">
        <v>9999</v>
      </c>
      <c r="D28" t="s">
        <v>429</v>
      </c>
      <c r="F28" t="s">
        <v>448</v>
      </c>
    </row>
    <row r="29" spans="2:6" x14ac:dyDescent="0.25">
      <c r="B29">
        <v>15</v>
      </c>
      <c r="C29" s="14">
        <v>9999</v>
      </c>
      <c r="D29" t="s">
        <v>441</v>
      </c>
      <c r="F29" t="s">
        <v>449</v>
      </c>
    </row>
    <row r="30" spans="2:6" x14ac:dyDescent="0.25">
      <c r="B30">
        <v>16</v>
      </c>
      <c r="C30" s="14">
        <v>9999</v>
      </c>
      <c r="D30" t="s">
        <v>442</v>
      </c>
    </row>
    <row r="31" spans="2:6" x14ac:dyDescent="0.25">
      <c r="B31">
        <v>17</v>
      </c>
      <c r="C31" s="14">
        <v>9999</v>
      </c>
      <c r="D31" t="s">
        <v>443</v>
      </c>
    </row>
    <row r="32" spans="2:6" x14ac:dyDescent="0.25">
      <c r="B32">
        <v>18</v>
      </c>
      <c r="C32" s="14">
        <v>9999</v>
      </c>
      <c r="D32" t="s">
        <v>444</v>
      </c>
      <c r="E32" t="s">
        <v>358</v>
      </c>
    </row>
    <row r="33" spans="2:5" x14ac:dyDescent="0.25">
      <c r="B33">
        <v>19</v>
      </c>
      <c r="C33" s="14">
        <v>9999</v>
      </c>
      <c r="D33" t="s">
        <v>445</v>
      </c>
      <c r="E33" t="s">
        <v>360</v>
      </c>
    </row>
    <row r="34" spans="2:5" x14ac:dyDescent="0.25">
      <c r="B34">
        <v>20</v>
      </c>
      <c r="C34" s="14">
        <v>9999</v>
      </c>
      <c r="D34" t="s">
        <v>446</v>
      </c>
      <c r="E34" t="s">
        <v>359</v>
      </c>
    </row>
    <row r="35" spans="2:5" x14ac:dyDescent="0.25">
      <c r="B35">
        <v>21</v>
      </c>
      <c r="C35" s="14">
        <v>9999</v>
      </c>
      <c r="D35" t="s">
        <v>432</v>
      </c>
    </row>
    <row r="36" spans="2:5" x14ac:dyDescent="0.25">
      <c r="B36">
        <v>22</v>
      </c>
      <c r="C36" s="14">
        <v>9999</v>
      </c>
      <c r="D36" t="s">
        <v>433</v>
      </c>
    </row>
    <row r="37" spans="2:5" x14ac:dyDescent="0.25">
      <c r="B37">
        <v>23</v>
      </c>
      <c r="C37" s="14">
        <v>9999</v>
      </c>
      <c r="D37" t="s">
        <v>436</v>
      </c>
    </row>
    <row r="38" spans="2:5" x14ac:dyDescent="0.25">
      <c r="B38">
        <v>24</v>
      </c>
      <c r="C38" s="14">
        <v>9999</v>
      </c>
      <c r="D38" t="s">
        <v>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2:I39"/>
  <sheetViews>
    <sheetView showGridLines="0" zoomScale="80" zoomScaleNormal="80" workbookViewId="0"/>
  </sheetViews>
  <sheetFormatPr defaultRowHeight="15" x14ac:dyDescent="0.25"/>
  <cols>
    <col min="7" max="7" width="9.140625" style="14"/>
  </cols>
  <sheetData>
    <row r="12" spans="4:9" x14ac:dyDescent="0.25">
      <c r="I12" s="2"/>
    </row>
    <row r="13" spans="4:9" x14ac:dyDescent="0.25">
      <c r="I13" s="2"/>
    </row>
    <row r="14" spans="4:9" x14ac:dyDescent="0.25">
      <c r="D14" s="2"/>
      <c r="E14" s="2"/>
      <c r="F14" s="2"/>
      <c r="G14" s="15"/>
      <c r="H14" s="2"/>
      <c r="I14" s="2"/>
    </row>
    <row r="15" spans="4:9" x14ac:dyDescent="0.25">
      <c r="H15" s="2"/>
      <c r="I15" s="2"/>
    </row>
    <row r="16" spans="4:9" x14ac:dyDescent="0.25">
      <c r="H16" s="2"/>
      <c r="I16" s="2"/>
    </row>
    <row r="17" spans="4:9" x14ac:dyDescent="0.25">
      <c r="D17" s="2"/>
      <c r="E17" s="2"/>
      <c r="F17" s="2"/>
      <c r="G17" s="15"/>
      <c r="H17" s="2"/>
      <c r="I17" s="2"/>
    </row>
    <row r="18" spans="4:9" x14ac:dyDescent="0.25">
      <c r="H18" s="2"/>
      <c r="I18" s="2"/>
    </row>
    <row r="19" spans="4:9" x14ac:dyDescent="0.25">
      <c r="H19" s="2"/>
      <c r="I19" s="2"/>
    </row>
    <row r="20" spans="4:9" x14ac:dyDescent="0.25">
      <c r="D20" s="2"/>
      <c r="E20" s="2"/>
      <c r="F20" s="2"/>
      <c r="G20" s="15"/>
      <c r="H20" s="2"/>
      <c r="I20" s="2"/>
    </row>
    <row r="21" spans="4:9" x14ac:dyDescent="0.25">
      <c r="H21" s="2"/>
      <c r="I21" s="2"/>
    </row>
    <row r="22" spans="4:9" x14ac:dyDescent="0.25">
      <c r="H22" s="2"/>
      <c r="I22" s="2"/>
    </row>
    <row r="23" spans="4:9" x14ac:dyDescent="0.25">
      <c r="D23" s="2"/>
      <c r="E23" s="2"/>
      <c r="F23" s="2"/>
      <c r="G23" s="15"/>
      <c r="H23" s="2"/>
      <c r="I23" s="2"/>
    </row>
    <row r="24" spans="4:9" x14ac:dyDescent="0.25">
      <c r="H24" s="2"/>
      <c r="I24" s="2"/>
    </row>
    <row r="25" spans="4:9" x14ac:dyDescent="0.25">
      <c r="H25" s="2"/>
      <c r="I25" s="2"/>
    </row>
    <row r="26" spans="4:9" x14ac:dyDescent="0.25">
      <c r="H26" s="2"/>
      <c r="I26" s="2"/>
    </row>
    <row r="27" spans="4:9" x14ac:dyDescent="0.25">
      <c r="H27" s="2"/>
      <c r="I27" s="2"/>
    </row>
    <row r="28" spans="4:9" x14ac:dyDescent="0.25">
      <c r="H28" s="2"/>
      <c r="I28" s="2"/>
    </row>
    <row r="29" spans="4:9" x14ac:dyDescent="0.25">
      <c r="H29" s="2"/>
      <c r="I29" s="2"/>
    </row>
    <row r="30" spans="4:9" x14ac:dyDescent="0.25">
      <c r="H30" s="2"/>
      <c r="I30" s="2"/>
    </row>
    <row r="31" spans="4:9" x14ac:dyDescent="0.25">
      <c r="H31" s="2"/>
      <c r="I31" s="2"/>
    </row>
    <row r="32" spans="4:9" x14ac:dyDescent="0.25">
      <c r="H32" s="2"/>
      <c r="I32" s="2"/>
    </row>
    <row r="33" spans="8:9" x14ac:dyDescent="0.25">
      <c r="H33" s="2"/>
      <c r="I33" s="2"/>
    </row>
    <row r="34" spans="8:9" x14ac:dyDescent="0.25">
      <c r="H34" s="2"/>
      <c r="I34" s="2"/>
    </row>
    <row r="35" spans="8:9" x14ac:dyDescent="0.25">
      <c r="H35" s="2"/>
      <c r="I35" s="2"/>
    </row>
    <row r="36" spans="8:9" x14ac:dyDescent="0.25">
      <c r="H36" s="2"/>
      <c r="I36" s="2"/>
    </row>
    <row r="37" spans="8:9" x14ac:dyDescent="0.25">
      <c r="H37" s="2"/>
      <c r="I37" s="2"/>
    </row>
    <row r="38" spans="8:9" x14ac:dyDescent="0.25">
      <c r="H38" s="2"/>
      <c r="I38" s="2"/>
    </row>
    <row r="39" spans="8:9" x14ac:dyDescent="0.25">
      <c r="H39" s="2"/>
      <c r="I39" s="2"/>
    </row>
  </sheetData>
  <sortState ref="S33:S43">
    <sortCondition ref="S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showGridLines="0" tabSelected="1" topLeftCell="A24" zoomScale="150" zoomScaleNormal="150" workbookViewId="0">
      <selection activeCell="F45" sqref="F45"/>
    </sheetView>
  </sheetViews>
  <sheetFormatPr defaultColWidth="9.7109375" defaultRowHeight="12.75" customHeight="1" x14ac:dyDescent="0.2"/>
  <cols>
    <col min="1" max="1" width="3.7109375" style="47" customWidth="1"/>
    <col min="2" max="2" width="9.7109375" style="47"/>
    <col min="3" max="3" width="10" style="47" bestFit="1" customWidth="1"/>
    <col min="4" max="6" width="9.7109375" style="47"/>
    <col min="7" max="7" width="9.7109375" style="46"/>
    <col min="8" max="8" width="10" style="66" bestFit="1" customWidth="1"/>
    <col min="9" max="9" width="11.28515625" style="66" bestFit="1" customWidth="1"/>
    <col min="10" max="10" width="10" style="61" bestFit="1" customWidth="1"/>
    <col min="11" max="11" width="10" style="66" bestFit="1" customWidth="1"/>
    <col min="12" max="13" width="10" style="61" bestFit="1" customWidth="1"/>
    <col min="14" max="14" width="10" style="66" bestFit="1" customWidth="1"/>
    <col min="15" max="15" width="9.7109375" style="61"/>
    <col min="16" max="16384" width="9.7109375" style="60"/>
  </cols>
  <sheetData>
    <row r="1" spans="1:15" ht="12.75" customHeight="1" x14ac:dyDescent="0.2">
      <c r="A1" s="62"/>
      <c r="H1" s="63" t="s">
        <v>115</v>
      </c>
      <c r="I1" s="64" t="s">
        <v>112</v>
      </c>
      <c r="J1" s="63" t="s">
        <v>122</v>
      </c>
      <c r="K1" s="63" t="s">
        <v>117</v>
      </c>
      <c r="L1" s="63" t="s">
        <v>117</v>
      </c>
      <c r="M1" s="65" t="s">
        <v>127</v>
      </c>
    </row>
    <row r="2" spans="1:15" ht="12.75" customHeight="1" x14ac:dyDescent="0.2">
      <c r="A2" s="62"/>
      <c r="B2" s="67"/>
      <c r="C2" s="68"/>
      <c r="D2" s="69" t="s">
        <v>56</v>
      </c>
      <c r="E2" s="67"/>
      <c r="F2" s="67"/>
      <c r="G2" s="68" t="s">
        <v>152</v>
      </c>
      <c r="H2" s="70" t="s">
        <v>116</v>
      </c>
      <c r="I2" s="71" t="s">
        <v>119</v>
      </c>
      <c r="J2" s="70" t="s">
        <v>123</v>
      </c>
      <c r="K2" s="70" t="s">
        <v>118</v>
      </c>
      <c r="L2" s="71" t="s">
        <v>120</v>
      </c>
      <c r="M2" s="65" t="s">
        <v>128</v>
      </c>
    </row>
    <row r="3" spans="1:15" ht="12.75" customHeight="1" x14ac:dyDescent="0.2">
      <c r="A3" s="62"/>
      <c r="C3" s="72">
        <v>1</v>
      </c>
      <c r="D3" s="51" t="s">
        <v>125</v>
      </c>
      <c r="G3" s="48" t="s">
        <v>95</v>
      </c>
      <c r="J3" s="66"/>
      <c r="L3" s="66"/>
      <c r="M3" s="66"/>
      <c r="N3" s="75">
        <f>SUM(H3:L3)</f>
        <v>0</v>
      </c>
    </row>
    <row r="4" spans="1:15" ht="12.75" customHeight="1" x14ac:dyDescent="0.2">
      <c r="A4" s="62"/>
      <c r="C4" s="72">
        <v>1</v>
      </c>
      <c r="D4" s="51" t="s">
        <v>124</v>
      </c>
      <c r="G4" s="48" t="s">
        <v>104</v>
      </c>
      <c r="J4" s="66"/>
      <c r="L4" s="66"/>
      <c r="M4" s="66"/>
      <c r="N4" s="75">
        <f>SUM(H4:L4)</f>
        <v>0</v>
      </c>
    </row>
    <row r="5" spans="1:15" ht="12.75" customHeight="1" x14ac:dyDescent="0.2">
      <c r="A5" s="62"/>
      <c r="C5" s="72">
        <v>1</v>
      </c>
      <c r="D5" s="51" t="s">
        <v>126</v>
      </c>
      <c r="G5" s="48" t="s">
        <v>104</v>
      </c>
      <c r="J5" s="66"/>
      <c r="L5" s="66"/>
      <c r="M5" s="66"/>
      <c r="N5" s="75">
        <f>SUM(H5:L5)</f>
        <v>0</v>
      </c>
    </row>
    <row r="6" spans="1:15" ht="12.75" customHeight="1" x14ac:dyDescent="0.2">
      <c r="A6" s="62"/>
      <c r="C6" s="72">
        <v>1</v>
      </c>
      <c r="D6" s="51" t="s">
        <v>159</v>
      </c>
      <c r="G6" s="48" t="s">
        <v>111</v>
      </c>
      <c r="H6" s="73">
        <v>0.25</v>
      </c>
      <c r="I6" s="73">
        <v>0.11</v>
      </c>
      <c r="J6" s="66"/>
      <c r="K6" s="73">
        <v>0.1</v>
      </c>
      <c r="L6" s="73">
        <v>0.4</v>
      </c>
      <c r="M6" s="66"/>
      <c r="N6" s="75">
        <f>SUM(H6:L6)</f>
        <v>0.86</v>
      </c>
      <c r="O6" s="60" t="s">
        <v>140</v>
      </c>
    </row>
    <row r="7" spans="1:15" ht="12.75" customHeight="1" x14ac:dyDescent="0.2">
      <c r="A7" s="62"/>
      <c r="C7" s="74"/>
      <c r="J7" s="66"/>
      <c r="L7" s="66"/>
      <c r="M7" s="66"/>
      <c r="O7" s="60"/>
    </row>
    <row r="8" spans="1:15" ht="12.75" customHeight="1" x14ac:dyDescent="0.2">
      <c r="A8" s="62"/>
      <c r="C8" s="72">
        <v>1</v>
      </c>
      <c r="D8" s="51" t="s">
        <v>260</v>
      </c>
      <c r="G8" s="106" t="s">
        <v>103</v>
      </c>
      <c r="H8" s="73">
        <v>2.19</v>
      </c>
      <c r="I8" s="120">
        <v>0.3</v>
      </c>
      <c r="J8" s="119">
        <v>7.0000000000000007E-2</v>
      </c>
      <c r="K8" s="73">
        <v>0.57999999999999996</v>
      </c>
      <c r="L8" s="73"/>
      <c r="M8" s="73"/>
      <c r="N8" s="75">
        <f>SUM(H8:M8)</f>
        <v>3.1399999999999997</v>
      </c>
      <c r="O8" s="60"/>
    </row>
    <row r="9" spans="1:15" ht="12.75" customHeight="1" x14ac:dyDescent="0.2">
      <c r="A9" s="62"/>
      <c r="C9" s="72">
        <v>1</v>
      </c>
      <c r="D9" s="51" t="s">
        <v>356</v>
      </c>
      <c r="G9" s="101" t="s">
        <v>95</v>
      </c>
      <c r="H9" s="73">
        <v>2.14</v>
      </c>
      <c r="I9" s="120">
        <v>0.3</v>
      </c>
      <c r="J9" s="73">
        <v>0.13</v>
      </c>
      <c r="K9" s="73">
        <v>0.44</v>
      </c>
      <c r="L9" s="73"/>
      <c r="M9" s="73"/>
      <c r="N9" s="75">
        <f>SUM(H9:M9)</f>
        <v>3.01</v>
      </c>
    </row>
    <row r="10" spans="1:15" ht="12.75" customHeight="1" x14ac:dyDescent="0.2">
      <c r="A10" s="62"/>
      <c r="C10" s="72">
        <v>1</v>
      </c>
      <c r="D10" s="51" t="s">
        <v>121</v>
      </c>
      <c r="G10" s="101" t="s">
        <v>95</v>
      </c>
      <c r="H10" s="73">
        <v>2.09</v>
      </c>
      <c r="I10" s="120">
        <v>0.3</v>
      </c>
      <c r="J10" s="119">
        <v>7.0000000000000007E-2</v>
      </c>
      <c r="K10" s="73">
        <v>0.42</v>
      </c>
      <c r="L10" s="73"/>
      <c r="M10" s="73"/>
      <c r="N10" s="75">
        <f>SUM(H10:M10)</f>
        <v>2.8799999999999994</v>
      </c>
    </row>
    <row r="11" spans="1:15" ht="12.75" customHeight="1" x14ac:dyDescent="0.2">
      <c r="A11" s="62"/>
      <c r="C11" s="60"/>
      <c r="D11" s="60"/>
      <c r="E11" s="60"/>
      <c r="F11" s="60"/>
      <c r="G11" s="60"/>
      <c r="H11" s="73"/>
      <c r="I11" s="73"/>
      <c r="J11" s="73"/>
      <c r="K11" s="73"/>
      <c r="L11" s="73"/>
      <c r="M11" s="73"/>
      <c r="N11" s="75">
        <f>SUM(H11:M11)</f>
        <v>0</v>
      </c>
    </row>
    <row r="12" spans="1:15" ht="12.75" customHeight="1" x14ac:dyDescent="0.2">
      <c r="A12" s="62"/>
      <c r="C12" s="60"/>
      <c r="D12" s="60"/>
      <c r="E12" s="60"/>
      <c r="F12" s="60"/>
      <c r="G12" s="60"/>
      <c r="H12" s="73"/>
      <c r="I12" s="73"/>
      <c r="J12" s="73"/>
      <c r="K12" s="73"/>
      <c r="L12" s="73"/>
      <c r="M12" s="73"/>
      <c r="N12" s="75">
        <f t="shared" ref="N12:N13" si="0">SUM(H12:M12)</f>
        <v>0</v>
      </c>
    </row>
    <row r="13" spans="1:15" ht="12.75" customHeight="1" x14ac:dyDescent="0.2">
      <c r="A13" s="62"/>
      <c r="C13" s="60"/>
      <c r="D13" s="60"/>
      <c r="E13" s="60"/>
      <c r="F13" s="60"/>
      <c r="G13" s="60"/>
      <c r="H13" s="73"/>
      <c r="I13" s="73"/>
      <c r="J13" s="73"/>
      <c r="K13" s="73"/>
      <c r="L13" s="73"/>
      <c r="M13" s="73"/>
      <c r="N13" s="75">
        <f t="shared" si="0"/>
        <v>0</v>
      </c>
    </row>
    <row r="15" spans="1:15" ht="12.75" customHeight="1" x14ac:dyDescent="0.2">
      <c r="A15" s="62"/>
      <c r="H15" s="75">
        <f t="shared" ref="H15:M15" si="1">SUMPRODUCT($C3:$C14,H3:H14)</f>
        <v>6.67</v>
      </c>
      <c r="I15" s="75">
        <f t="shared" si="1"/>
        <v>1.01</v>
      </c>
      <c r="J15" s="75">
        <f t="shared" si="1"/>
        <v>0.27</v>
      </c>
      <c r="K15" s="75">
        <f t="shared" si="1"/>
        <v>1.5399999999999998</v>
      </c>
      <c r="L15" s="75">
        <f t="shared" si="1"/>
        <v>0.4</v>
      </c>
      <c r="M15" s="75">
        <f t="shared" si="1"/>
        <v>0</v>
      </c>
    </row>
    <row r="17" spans="1:15" ht="12.75" customHeight="1" x14ac:dyDescent="0.2">
      <c r="A17" s="62"/>
      <c r="B17" s="76"/>
      <c r="C17" s="76"/>
      <c r="D17" s="76"/>
      <c r="E17" s="76"/>
      <c r="F17" s="76"/>
      <c r="G17" s="77"/>
      <c r="H17" s="78"/>
      <c r="I17" s="79"/>
      <c r="J17" s="79"/>
      <c r="K17" s="79"/>
      <c r="L17" s="79"/>
      <c r="M17" s="80"/>
    </row>
    <row r="18" spans="1:15" ht="12.75" customHeight="1" x14ac:dyDescent="0.2">
      <c r="A18" s="62"/>
      <c r="B18" s="67"/>
      <c r="C18" s="68"/>
      <c r="D18" s="69" t="s">
        <v>64</v>
      </c>
      <c r="E18" s="67"/>
      <c r="F18" s="67"/>
      <c r="G18" s="68" t="s">
        <v>152</v>
      </c>
      <c r="H18" s="68"/>
      <c r="I18" s="70" t="s">
        <v>209</v>
      </c>
      <c r="J18" s="71" t="s">
        <v>64</v>
      </c>
      <c r="K18" s="70"/>
      <c r="L18" s="71"/>
      <c r="M18" s="65"/>
    </row>
    <row r="19" spans="1:15" ht="12.75" customHeight="1" x14ac:dyDescent="0.2">
      <c r="A19" s="62"/>
      <c r="C19" s="72">
        <v>1</v>
      </c>
      <c r="D19" s="51" t="s">
        <v>211</v>
      </c>
      <c r="G19" s="48" t="s">
        <v>95</v>
      </c>
      <c r="H19" s="62"/>
      <c r="I19" s="73">
        <v>0.33</v>
      </c>
      <c r="J19" s="73">
        <v>0.34</v>
      </c>
      <c r="L19" s="66"/>
      <c r="M19" s="66"/>
      <c r="N19" s="75">
        <f>SUM(I19:L19)</f>
        <v>0.67</v>
      </c>
      <c r="O19" s="60"/>
    </row>
    <row r="20" spans="1:15" ht="12.75" customHeight="1" x14ac:dyDescent="0.2">
      <c r="C20" s="72">
        <v>1</v>
      </c>
      <c r="D20" s="51" t="s">
        <v>212</v>
      </c>
      <c r="G20" s="48" t="s">
        <v>95</v>
      </c>
      <c r="H20" s="47"/>
      <c r="I20" s="73">
        <v>0.33</v>
      </c>
      <c r="J20" s="73">
        <v>0.32</v>
      </c>
      <c r="N20" s="75">
        <f>SUM(I20:L20)</f>
        <v>0.65</v>
      </c>
    </row>
    <row r="21" spans="1:15" ht="12.75" customHeight="1" x14ac:dyDescent="0.2">
      <c r="A21" s="62"/>
      <c r="C21" s="72">
        <v>1</v>
      </c>
      <c r="D21" s="51" t="s">
        <v>210</v>
      </c>
      <c r="G21" s="48" t="s">
        <v>95</v>
      </c>
      <c r="H21" s="62"/>
      <c r="I21" s="73">
        <v>0.33</v>
      </c>
      <c r="J21" s="73">
        <v>0.31</v>
      </c>
      <c r="L21" s="66"/>
      <c r="M21" s="66"/>
      <c r="N21" s="75">
        <f>SUM(I21:L21)</f>
        <v>0.64</v>
      </c>
    </row>
    <row r="22" spans="1:15" ht="12.75" customHeight="1" x14ac:dyDescent="0.2">
      <c r="A22" s="62"/>
      <c r="C22" s="74"/>
      <c r="H22" s="62"/>
      <c r="J22" s="66"/>
      <c r="L22" s="66"/>
      <c r="M22" s="66"/>
    </row>
    <row r="24" spans="1:15" ht="12.75" customHeight="1" x14ac:dyDescent="0.2">
      <c r="A24" s="62"/>
      <c r="B24" s="105"/>
      <c r="C24" s="105"/>
      <c r="D24" s="105"/>
      <c r="E24" s="105"/>
      <c r="F24" s="105"/>
      <c r="G24" s="106"/>
      <c r="H24" s="107"/>
      <c r="I24" s="108"/>
      <c r="J24" s="107"/>
      <c r="K24" s="108"/>
      <c r="L24" s="108"/>
      <c r="M24" s="107"/>
    </row>
    <row r="25" spans="1:15" ht="12.75" customHeight="1" x14ac:dyDescent="0.2">
      <c r="A25" s="62"/>
      <c r="B25" s="109"/>
      <c r="C25" s="110"/>
      <c r="D25" s="109" t="s">
        <v>135</v>
      </c>
      <c r="E25" s="109"/>
      <c r="F25" s="109"/>
      <c r="G25" s="106" t="s">
        <v>152</v>
      </c>
      <c r="H25" s="111" t="s">
        <v>54</v>
      </c>
      <c r="I25" s="112" t="s">
        <v>57</v>
      </c>
      <c r="J25" s="111" t="s">
        <v>63</v>
      </c>
      <c r="K25" s="112" t="s">
        <v>136</v>
      </c>
      <c r="L25" s="111" t="s">
        <v>139</v>
      </c>
      <c r="M25" s="111"/>
    </row>
    <row r="26" spans="1:15" ht="12.75" customHeight="1" x14ac:dyDescent="0.2">
      <c r="A26" s="62"/>
      <c r="C26" s="72">
        <v>1</v>
      </c>
      <c r="D26" s="51" t="s">
        <v>138</v>
      </c>
      <c r="G26" s="48" t="s">
        <v>111</v>
      </c>
      <c r="J26" s="66"/>
      <c r="L26" s="73">
        <v>0.2</v>
      </c>
      <c r="M26" s="66"/>
      <c r="N26" s="75">
        <f>SUM(H26:L26)</f>
        <v>0.2</v>
      </c>
      <c r="O26" s="60"/>
    </row>
    <row r="27" spans="1:15" ht="12.75" customHeight="1" x14ac:dyDescent="0.2">
      <c r="A27" s="62"/>
      <c r="C27" s="72">
        <v>1</v>
      </c>
      <c r="D27" s="51" t="s">
        <v>137</v>
      </c>
      <c r="J27" s="66"/>
      <c r="L27" s="66"/>
      <c r="M27" s="66"/>
      <c r="N27" s="75">
        <f>SUM(H27:L27)</f>
        <v>0</v>
      </c>
    </row>
    <row r="29" spans="1:15" ht="12.75" customHeight="1" x14ac:dyDescent="0.2">
      <c r="A29" s="62"/>
      <c r="C29" s="72">
        <v>1</v>
      </c>
      <c r="D29" s="51" t="s">
        <v>392</v>
      </c>
      <c r="G29" s="106" t="s">
        <v>103</v>
      </c>
      <c r="H29" s="73">
        <v>0.1</v>
      </c>
      <c r="I29" s="73">
        <v>0.1</v>
      </c>
      <c r="J29" s="73">
        <v>0.1</v>
      </c>
      <c r="K29" s="73">
        <v>0.1</v>
      </c>
      <c r="L29" s="73"/>
      <c r="M29" s="66"/>
      <c r="N29" s="75">
        <f>SUM(H29:L29)</f>
        <v>0.4</v>
      </c>
      <c r="O29" s="60"/>
    </row>
    <row r="30" spans="1:15" ht="12.75" customHeight="1" x14ac:dyDescent="0.2">
      <c r="A30" s="62"/>
      <c r="C30" s="72">
        <v>1</v>
      </c>
      <c r="D30" s="51" t="s">
        <v>391</v>
      </c>
      <c r="G30" s="106" t="s">
        <v>103</v>
      </c>
      <c r="H30" s="73">
        <v>0.02</v>
      </c>
      <c r="I30" s="73">
        <v>0.05</v>
      </c>
      <c r="J30" s="73">
        <v>0.1</v>
      </c>
      <c r="K30" s="73">
        <v>0.05</v>
      </c>
      <c r="L30" s="73"/>
      <c r="M30" s="66"/>
      <c r="N30" s="75">
        <f>SUM(H30:L30)</f>
        <v>0.22000000000000003</v>
      </c>
      <c r="O30" s="60"/>
    </row>
    <row r="31" spans="1:15" ht="12.75" customHeight="1" x14ac:dyDescent="0.2">
      <c r="A31" s="62"/>
      <c r="C31" s="72">
        <v>1</v>
      </c>
      <c r="D31" s="51" t="s">
        <v>261</v>
      </c>
      <c r="G31" s="106" t="s">
        <v>103</v>
      </c>
      <c r="H31" s="73">
        <v>0.06</v>
      </c>
      <c r="I31" s="73">
        <v>0.06</v>
      </c>
      <c r="J31" s="73">
        <v>0.02</v>
      </c>
      <c r="K31" s="73">
        <v>7.0000000000000007E-2</v>
      </c>
      <c r="L31" s="73"/>
      <c r="M31" s="66"/>
      <c r="N31" s="75">
        <f>SUM(H31:L31)</f>
        <v>0.21</v>
      </c>
      <c r="O31" s="60"/>
    </row>
    <row r="32" spans="1:15" ht="12.75" customHeight="1" x14ac:dyDescent="0.2">
      <c r="A32" s="62"/>
      <c r="C32" s="72"/>
      <c r="D32" s="51" t="s">
        <v>453</v>
      </c>
      <c r="G32" s="106" t="s">
        <v>103</v>
      </c>
      <c r="H32" s="73">
        <v>0.06</v>
      </c>
      <c r="I32" s="73">
        <v>0.02</v>
      </c>
      <c r="J32" s="73">
        <v>0.02</v>
      </c>
      <c r="K32" s="73">
        <v>7.0000000000000007E-2</v>
      </c>
      <c r="L32" s="73"/>
      <c r="M32" s="66"/>
      <c r="N32" s="75">
        <f>SUM(H32:L32)</f>
        <v>0.17</v>
      </c>
      <c r="O32" s="60"/>
    </row>
    <row r="33" spans="1:15" ht="12.75" customHeight="1" x14ac:dyDescent="0.2">
      <c r="A33" s="62"/>
      <c r="C33" s="74"/>
      <c r="G33" s="77"/>
      <c r="H33" s="75">
        <f>SUM(H29:H32)</f>
        <v>0.24</v>
      </c>
      <c r="I33" s="75">
        <f t="shared" ref="I33:K33" si="2">SUM(I29:I32)</f>
        <v>0.23</v>
      </c>
      <c r="J33" s="75">
        <f t="shared" si="2"/>
        <v>0.24</v>
      </c>
      <c r="K33" s="75">
        <f t="shared" si="2"/>
        <v>0.29000000000000004</v>
      </c>
      <c r="L33" s="66"/>
      <c r="M33" s="66"/>
      <c r="N33" s="75">
        <f>SUM(H33:L33)</f>
        <v>1</v>
      </c>
      <c r="O33" s="60"/>
    </row>
    <row r="37" spans="1:15" ht="12.75" customHeight="1" x14ac:dyDescent="0.2">
      <c r="H37" s="66">
        <v>0.7</v>
      </c>
      <c r="I37" s="66">
        <v>0.33</v>
      </c>
      <c r="J37" s="66">
        <v>0.31</v>
      </c>
      <c r="K37" s="66">
        <v>0.59</v>
      </c>
      <c r="L37" s="66">
        <v>1.07</v>
      </c>
      <c r="M37" s="66">
        <v>0.06</v>
      </c>
    </row>
    <row r="38" spans="1:15" ht="12.75" customHeight="1" x14ac:dyDescent="0.2">
      <c r="A38" s="62"/>
      <c r="B38" s="76"/>
      <c r="C38" s="76"/>
      <c r="D38" s="76"/>
      <c r="E38" s="76"/>
      <c r="F38" s="76"/>
      <c r="G38" s="77"/>
      <c r="H38" s="130" t="s">
        <v>131</v>
      </c>
      <c r="I38" s="130" t="s">
        <v>414</v>
      </c>
      <c r="J38" s="130" t="s">
        <v>64</v>
      </c>
      <c r="K38" s="130" t="s">
        <v>117</v>
      </c>
      <c r="L38" s="130" t="s">
        <v>130</v>
      </c>
      <c r="M38" s="80" t="s">
        <v>127</v>
      </c>
    </row>
    <row r="39" spans="1:15" ht="12.75" customHeight="1" x14ac:dyDescent="0.2">
      <c r="A39" s="62"/>
      <c r="B39" s="67"/>
      <c r="C39" s="68"/>
      <c r="D39" s="69" t="s">
        <v>412</v>
      </c>
      <c r="E39" s="67"/>
      <c r="F39" s="67"/>
      <c r="G39" s="85" t="s">
        <v>152</v>
      </c>
      <c r="H39" s="70" t="s">
        <v>132</v>
      </c>
      <c r="I39" s="70" t="s">
        <v>209</v>
      </c>
      <c r="J39" s="71" t="s">
        <v>178</v>
      </c>
      <c r="K39" s="131" t="s">
        <v>118</v>
      </c>
      <c r="L39" s="71" t="s">
        <v>116</v>
      </c>
      <c r="M39" s="65" t="s">
        <v>128</v>
      </c>
    </row>
    <row r="40" spans="1:15" ht="12.75" customHeight="1" x14ac:dyDescent="0.2">
      <c r="A40" s="62"/>
      <c r="C40" s="72">
        <v>0</v>
      </c>
      <c r="D40" s="51" t="s">
        <v>452</v>
      </c>
      <c r="G40" s="48" t="s">
        <v>413</v>
      </c>
      <c r="H40" s="120">
        <v>0.68</v>
      </c>
      <c r="I40" s="120">
        <v>0.33</v>
      </c>
      <c r="J40" s="73"/>
      <c r="K40" s="120">
        <v>0.53</v>
      </c>
      <c r="L40" s="120">
        <v>1.07</v>
      </c>
      <c r="M40" s="73"/>
      <c r="N40" s="75">
        <f>SUM(H40:M40)</f>
        <v>2.6100000000000003</v>
      </c>
    </row>
    <row r="41" spans="1:15" ht="12.75" customHeight="1" x14ac:dyDescent="0.2">
      <c r="A41" s="62"/>
      <c r="C41" s="72">
        <v>0</v>
      </c>
      <c r="D41" s="51"/>
      <c r="G41" s="48" t="s">
        <v>413</v>
      </c>
      <c r="H41" s="73"/>
      <c r="I41" s="73">
        <v>0.33</v>
      </c>
      <c r="J41" s="73">
        <v>0.31</v>
      </c>
      <c r="K41" s="73">
        <v>0.57999999999999996</v>
      </c>
      <c r="L41" s="73">
        <v>0.94</v>
      </c>
      <c r="M41" s="73"/>
      <c r="N41" s="75">
        <f>SUM(H41:M41)</f>
        <v>2.16</v>
      </c>
    </row>
    <row r="42" spans="1:15" ht="12.75" customHeight="1" x14ac:dyDescent="0.2">
      <c r="C42" s="72">
        <v>0</v>
      </c>
      <c r="D42" s="51"/>
      <c r="G42" s="48" t="s">
        <v>413</v>
      </c>
      <c r="H42" s="73">
        <v>0.7</v>
      </c>
      <c r="I42" s="73">
        <v>0.33</v>
      </c>
      <c r="J42" s="73"/>
      <c r="K42" s="73"/>
      <c r="L42" s="73">
        <v>0.65</v>
      </c>
      <c r="M42" s="73">
        <v>0.06</v>
      </c>
      <c r="N42" s="75">
        <f>SUM(H42:M42)</f>
        <v>1.7400000000000002</v>
      </c>
    </row>
    <row r="43" spans="1:15" ht="12.75" customHeight="1" x14ac:dyDescent="0.2">
      <c r="A43" s="62"/>
      <c r="C43" s="72">
        <v>0</v>
      </c>
      <c r="D43" s="51"/>
      <c r="G43" s="48" t="s">
        <v>413</v>
      </c>
      <c r="H43" s="73">
        <v>0.51</v>
      </c>
      <c r="I43" s="73"/>
      <c r="J43" s="73"/>
      <c r="K43" s="73">
        <v>0.41</v>
      </c>
      <c r="L43" s="73">
        <v>0.49</v>
      </c>
      <c r="M43" s="73"/>
      <c r="N43" s="75">
        <f>SUM(H43:M43)</f>
        <v>1.41</v>
      </c>
      <c r="O43" s="60"/>
    </row>
    <row r="49" spans="1:14" ht="12.75" customHeight="1" x14ac:dyDescent="0.2">
      <c r="A49" s="62"/>
      <c r="B49" s="105"/>
      <c r="C49" s="105"/>
      <c r="D49" s="105"/>
      <c r="E49" s="105"/>
      <c r="F49" s="105"/>
      <c r="G49" s="106"/>
      <c r="H49" s="107" t="s">
        <v>131</v>
      </c>
      <c r="I49" s="108"/>
      <c r="J49" s="107"/>
      <c r="K49" s="108" t="s">
        <v>117</v>
      </c>
      <c r="L49" s="108" t="s">
        <v>130</v>
      </c>
      <c r="M49" s="107" t="s">
        <v>127</v>
      </c>
    </row>
    <row r="50" spans="1:14" ht="12.75" customHeight="1" x14ac:dyDescent="0.2">
      <c r="A50" s="62"/>
      <c r="B50" s="109"/>
      <c r="C50" s="110"/>
      <c r="D50" s="109" t="s">
        <v>324</v>
      </c>
      <c r="E50" s="109"/>
      <c r="F50" s="109"/>
      <c r="G50" s="106" t="s">
        <v>152</v>
      </c>
      <c r="H50" s="111" t="s">
        <v>132</v>
      </c>
      <c r="I50" s="112" t="s">
        <v>209</v>
      </c>
      <c r="J50" s="111" t="s">
        <v>64</v>
      </c>
      <c r="K50" s="112" t="s">
        <v>118</v>
      </c>
      <c r="L50" s="111" t="s">
        <v>116</v>
      </c>
      <c r="M50" s="111" t="s">
        <v>128</v>
      </c>
    </row>
    <row r="51" spans="1:14" ht="12.75" customHeight="1" x14ac:dyDescent="0.2">
      <c r="C51" s="72">
        <v>0</v>
      </c>
      <c r="D51" s="51" t="s">
        <v>236</v>
      </c>
      <c r="G51" s="106" t="s">
        <v>235</v>
      </c>
      <c r="H51" s="73">
        <v>0.73</v>
      </c>
      <c r="I51" s="73">
        <v>0.33</v>
      </c>
      <c r="J51" s="66"/>
      <c r="K51" s="73">
        <v>0.53</v>
      </c>
      <c r="L51" s="73">
        <v>1.05</v>
      </c>
      <c r="M51" s="66"/>
      <c r="N51" s="75">
        <f>SUM(H51:M51)</f>
        <v>2.64</v>
      </c>
    </row>
    <row r="52" spans="1:14" ht="12.75" customHeight="1" x14ac:dyDescent="0.2">
      <c r="C52" s="72">
        <v>1</v>
      </c>
      <c r="D52" s="51" t="s">
        <v>237</v>
      </c>
      <c r="G52" s="106" t="s">
        <v>235</v>
      </c>
      <c r="I52" s="73">
        <v>0.33</v>
      </c>
      <c r="J52" s="73">
        <v>0.32</v>
      </c>
      <c r="K52" s="73">
        <v>0.56000000000000005</v>
      </c>
      <c r="L52" s="73">
        <v>0.96</v>
      </c>
      <c r="M52" s="66"/>
      <c r="N52" s="75">
        <f>SUM(H52:M52)</f>
        <v>2.17</v>
      </c>
    </row>
    <row r="53" spans="1:14" ht="12.75" customHeight="1" x14ac:dyDescent="0.2">
      <c r="C53" s="72">
        <v>1</v>
      </c>
      <c r="D53" s="51" t="s">
        <v>238</v>
      </c>
      <c r="G53" s="106" t="s">
        <v>235</v>
      </c>
      <c r="J53" s="73">
        <v>0.32</v>
      </c>
      <c r="K53" s="73">
        <v>0.59</v>
      </c>
      <c r="L53" s="73">
        <v>1.02</v>
      </c>
      <c r="M53" s="73">
        <v>0.08</v>
      </c>
      <c r="N53" s="75">
        <f>SUM(H53:M53)</f>
        <v>2.0099999999999998</v>
      </c>
    </row>
    <row r="54" spans="1:14" ht="12.75" customHeight="1" x14ac:dyDescent="0.2">
      <c r="C54" s="72">
        <v>1</v>
      </c>
      <c r="D54" s="51" t="s">
        <v>234</v>
      </c>
      <c r="G54" s="106" t="s">
        <v>235</v>
      </c>
      <c r="H54" s="73">
        <v>0.69</v>
      </c>
      <c r="I54" s="73">
        <v>0.33</v>
      </c>
      <c r="J54" s="73">
        <v>0.32</v>
      </c>
      <c r="L54" s="66"/>
      <c r="M54" s="73">
        <v>0.06</v>
      </c>
      <c r="N54" s="75">
        <f>SUM(H54:M54)</f>
        <v>1.4000000000000001</v>
      </c>
    </row>
    <row r="55" spans="1:14" ht="12.75" customHeight="1" x14ac:dyDescent="0.2">
      <c r="C55" s="72">
        <v>0</v>
      </c>
      <c r="D55" s="51"/>
      <c r="G55" s="106" t="s">
        <v>235</v>
      </c>
      <c r="H55" s="73"/>
      <c r="I55" s="73"/>
      <c r="J55" s="73"/>
      <c r="K55" s="73"/>
      <c r="L55" s="73"/>
      <c r="M55" s="73"/>
      <c r="N55" s="75">
        <f t="shared" ref="N55:N66" si="3">SUM(H55:M55)</f>
        <v>0</v>
      </c>
    </row>
    <row r="56" spans="1:14" ht="12.75" customHeight="1" x14ac:dyDescent="0.2">
      <c r="C56" s="72"/>
      <c r="D56" s="51"/>
      <c r="G56" s="106" t="s">
        <v>235</v>
      </c>
      <c r="H56" s="73"/>
      <c r="I56" s="73"/>
      <c r="J56" s="73"/>
      <c r="K56" s="73"/>
      <c r="L56" s="73"/>
      <c r="M56" s="73"/>
      <c r="N56" s="75">
        <f t="shared" si="3"/>
        <v>0</v>
      </c>
    </row>
    <row r="57" spans="1:14" ht="12.75" customHeight="1" x14ac:dyDescent="0.2">
      <c r="C57" s="72"/>
      <c r="D57" s="51"/>
      <c r="G57" s="106" t="s">
        <v>235</v>
      </c>
      <c r="H57" s="73"/>
      <c r="I57" s="73"/>
      <c r="J57" s="73"/>
      <c r="K57" s="73"/>
      <c r="L57" s="73"/>
      <c r="M57" s="73"/>
      <c r="N57" s="75">
        <f t="shared" si="3"/>
        <v>0</v>
      </c>
    </row>
    <row r="58" spans="1:14" ht="12.75" customHeight="1" x14ac:dyDescent="0.2">
      <c r="C58" s="72"/>
      <c r="D58" s="51"/>
      <c r="G58" s="106" t="s">
        <v>235</v>
      </c>
      <c r="H58" s="73"/>
      <c r="I58" s="73"/>
      <c r="J58" s="73"/>
      <c r="K58" s="73"/>
      <c r="L58" s="73"/>
      <c r="M58" s="73"/>
      <c r="N58" s="75">
        <f t="shared" si="3"/>
        <v>0</v>
      </c>
    </row>
    <row r="59" spans="1:14" ht="12.75" customHeight="1" x14ac:dyDescent="0.2">
      <c r="C59" s="72"/>
      <c r="D59" s="51"/>
      <c r="G59" s="106" t="s">
        <v>235</v>
      </c>
      <c r="H59" s="73"/>
      <c r="I59" s="73"/>
      <c r="J59" s="73"/>
      <c r="K59" s="73"/>
      <c r="L59" s="73"/>
      <c r="M59" s="73"/>
      <c r="N59" s="75">
        <f t="shared" si="3"/>
        <v>0</v>
      </c>
    </row>
    <row r="60" spans="1:14" ht="12.75" customHeight="1" x14ac:dyDescent="0.2">
      <c r="C60" s="72"/>
      <c r="D60" s="51"/>
      <c r="G60" s="106" t="s">
        <v>235</v>
      </c>
      <c r="H60" s="73"/>
      <c r="I60" s="73"/>
      <c r="J60" s="73"/>
      <c r="K60" s="73"/>
      <c r="L60" s="73"/>
      <c r="M60" s="73"/>
      <c r="N60" s="75">
        <f t="shared" si="3"/>
        <v>0</v>
      </c>
    </row>
    <row r="61" spans="1:14" ht="12.75" customHeight="1" x14ac:dyDescent="0.2">
      <c r="C61" s="72"/>
      <c r="D61" s="51"/>
      <c r="G61" s="106" t="s">
        <v>235</v>
      </c>
      <c r="H61" s="73"/>
      <c r="I61" s="73"/>
      <c r="J61" s="73"/>
      <c r="K61" s="73"/>
      <c r="L61" s="73"/>
      <c r="M61" s="73"/>
      <c r="N61" s="75">
        <f t="shared" si="3"/>
        <v>0</v>
      </c>
    </row>
    <row r="62" spans="1:14" ht="12.75" customHeight="1" x14ac:dyDescent="0.2">
      <c r="C62" s="72"/>
      <c r="D62" s="51"/>
      <c r="G62" s="106" t="s">
        <v>235</v>
      </c>
      <c r="H62" s="73"/>
      <c r="I62" s="73"/>
      <c r="J62" s="73"/>
      <c r="K62" s="73"/>
      <c r="L62" s="73"/>
      <c r="M62" s="73"/>
      <c r="N62" s="75">
        <f t="shared" si="3"/>
        <v>0</v>
      </c>
    </row>
    <row r="63" spans="1:14" ht="12.75" customHeight="1" x14ac:dyDescent="0.2">
      <c r="C63" s="72"/>
      <c r="D63" s="51"/>
      <c r="G63" s="106" t="s">
        <v>235</v>
      </c>
      <c r="H63" s="73"/>
      <c r="I63" s="73"/>
      <c r="J63" s="73"/>
      <c r="K63" s="73"/>
      <c r="L63" s="73"/>
      <c r="M63" s="73"/>
      <c r="N63" s="75">
        <f t="shared" si="3"/>
        <v>0</v>
      </c>
    </row>
    <row r="64" spans="1:14" ht="12.75" customHeight="1" x14ac:dyDescent="0.2">
      <c r="C64" s="72">
        <v>0</v>
      </c>
      <c r="D64" s="51"/>
      <c r="G64" s="106" t="s">
        <v>235</v>
      </c>
      <c r="H64" s="73"/>
      <c r="I64" s="73"/>
      <c r="J64" s="73"/>
      <c r="K64" s="73"/>
      <c r="L64" s="73"/>
      <c r="M64" s="73"/>
      <c r="N64" s="75">
        <f t="shared" si="3"/>
        <v>0</v>
      </c>
    </row>
    <row r="65" spans="1:15" ht="12.75" customHeight="1" x14ac:dyDescent="0.2">
      <c r="C65" s="72">
        <v>0</v>
      </c>
      <c r="D65" s="51"/>
      <c r="G65" s="106" t="s">
        <v>235</v>
      </c>
      <c r="H65" s="73"/>
      <c r="I65" s="73"/>
      <c r="J65" s="73"/>
      <c r="K65" s="73"/>
      <c r="L65" s="73"/>
      <c r="M65" s="73"/>
      <c r="N65" s="75">
        <f t="shared" si="3"/>
        <v>0</v>
      </c>
    </row>
    <row r="66" spans="1:15" ht="12.75" customHeight="1" x14ac:dyDescent="0.2">
      <c r="C66" s="72">
        <v>0</v>
      </c>
      <c r="D66" s="51"/>
      <c r="G66" s="106" t="s">
        <v>235</v>
      </c>
      <c r="H66" s="73"/>
      <c r="I66" s="73"/>
      <c r="J66" s="73"/>
      <c r="K66" s="73"/>
      <c r="L66" s="73"/>
      <c r="M66" s="73"/>
      <c r="N66" s="75">
        <f t="shared" si="3"/>
        <v>0</v>
      </c>
    </row>
    <row r="69" spans="1:15" ht="12.75" customHeight="1" x14ac:dyDescent="0.2">
      <c r="A69" s="62"/>
      <c r="H69" s="64" t="s">
        <v>131</v>
      </c>
      <c r="I69" s="63"/>
      <c r="J69" s="63"/>
      <c r="K69" s="63"/>
      <c r="L69" s="63" t="s">
        <v>130</v>
      </c>
      <c r="M69" s="65"/>
    </row>
    <row r="70" spans="1:15" ht="12.75" customHeight="1" x14ac:dyDescent="0.2">
      <c r="A70" s="62"/>
      <c r="B70" s="67"/>
      <c r="C70" s="68"/>
      <c r="D70" s="69" t="s">
        <v>65</v>
      </c>
      <c r="E70" s="67"/>
      <c r="F70" s="67"/>
      <c r="G70" s="68" t="s">
        <v>152</v>
      </c>
      <c r="H70" s="71" t="s">
        <v>132</v>
      </c>
      <c r="I70" s="70"/>
      <c r="J70" s="70"/>
      <c r="K70" s="70"/>
      <c r="L70" s="70" t="s">
        <v>116</v>
      </c>
      <c r="M70" s="65"/>
    </row>
    <row r="71" spans="1:15" ht="12.75" customHeight="1" x14ac:dyDescent="0.2">
      <c r="A71" s="62"/>
      <c r="C71" s="72">
        <v>1</v>
      </c>
      <c r="D71" s="51" t="s">
        <v>161</v>
      </c>
      <c r="G71" s="48" t="s">
        <v>133</v>
      </c>
      <c r="H71" s="73"/>
      <c r="I71" s="62"/>
      <c r="J71" s="47"/>
      <c r="L71" s="73">
        <v>0.1</v>
      </c>
      <c r="M71" s="66"/>
      <c r="N71" s="75">
        <f>SUM(H71:L71)</f>
        <v>0.1</v>
      </c>
      <c r="O71" s="60" t="s">
        <v>140</v>
      </c>
    </row>
    <row r="72" spans="1:15" ht="12.75" customHeight="1" x14ac:dyDescent="0.2">
      <c r="A72" s="62"/>
      <c r="C72" s="72">
        <v>1</v>
      </c>
      <c r="D72" s="51" t="s">
        <v>160</v>
      </c>
      <c r="G72" s="106" t="s">
        <v>103</v>
      </c>
      <c r="H72" s="73">
        <v>0.75</v>
      </c>
      <c r="I72" s="62"/>
      <c r="J72" s="66"/>
      <c r="L72" s="73">
        <v>1.03</v>
      </c>
      <c r="M72" s="66"/>
      <c r="N72" s="75">
        <f>SUM(H72:L72)</f>
        <v>1.78</v>
      </c>
    </row>
    <row r="73" spans="1:15" ht="12.75" customHeight="1" x14ac:dyDescent="0.2">
      <c r="A73" s="62"/>
      <c r="C73" s="72">
        <v>1</v>
      </c>
      <c r="D73" s="51" t="s">
        <v>129</v>
      </c>
      <c r="G73" s="48" t="s">
        <v>95</v>
      </c>
      <c r="H73" s="73">
        <v>0.28999999999999998</v>
      </c>
      <c r="I73" s="62"/>
      <c r="J73" s="47"/>
      <c r="L73" s="73">
        <v>0.85</v>
      </c>
      <c r="M73" s="66"/>
      <c r="N73" s="75">
        <f>SUM(H73:L73)</f>
        <v>1.1399999999999999</v>
      </c>
      <c r="O73" s="60"/>
    </row>
    <row r="74" spans="1:15" ht="12.75" customHeight="1" x14ac:dyDescent="0.2">
      <c r="A74" s="62"/>
      <c r="C74" s="72">
        <v>1</v>
      </c>
      <c r="D74" s="51" t="s">
        <v>134</v>
      </c>
      <c r="G74" s="48" t="s">
        <v>95</v>
      </c>
      <c r="H74" s="73">
        <v>0.32</v>
      </c>
      <c r="I74" s="62"/>
      <c r="J74" s="66"/>
      <c r="L74" s="73">
        <v>0.8</v>
      </c>
      <c r="M74" s="66"/>
      <c r="N74" s="75">
        <f>SUM(H74:L74)</f>
        <v>1.1200000000000001</v>
      </c>
    </row>
    <row r="75" spans="1:15" ht="12.75" customHeight="1" x14ac:dyDescent="0.2">
      <c r="I75" s="47"/>
      <c r="L75" s="66"/>
    </row>
  </sheetData>
  <conditionalFormatting sqref="D70:F70 D69:H69 H70 L69:L70">
    <cfRule type="expression" dxfId="248" priority="139" stopIfTrue="1">
      <formula>OR(ISBLANK(D69), ISNUMBER(D69), ISTEXT(D69))</formula>
    </cfRule>
  </conditionalFormatting>
  <conditionalFormatting sqref="D1:I1 K1:K2 D2:F2 H2:I2">
    <cfRule type="expression" dxfId="247" priority="130" stopIfTrue="1">
      <formula>OR(ISBLANK(D1), ISNUMBER(D1), ISTEXT(D1))</formula>
    </cfRule>
  </conditionalFormatting>
  <conditionalFormatting sqref="K1:K2">
    <cfRule type="expression" dxfId="246" priority="124" stopIfTrue="1">
      <formula>OR(ISBLANK(K1), ISNUMBER(K1), ISTEXT(K1))</formula>
    </cfRule>
  </conditionalFormatting>
  <conditionalFormatting sqref="L1:L2">
    <cfRule type="expression" dxfId="245" priority="125" stopIfTrue="1">
      <formula>OR(ISBLANK(L1), ISNUMBER(L1), ISTEXT(L1))</formula>
    </cfRule>
  </conditionalFormatting>
  <conditionalFormatting sqref="M2">
    <cfRule type="expression" dxfId="244" priority="129" stopIfTrue="1">
      <formula>OR(ISBLANK(M2), ISNUMBER(M2), ISTEXT(M2))</formula>
    </cfRule>
  </conditionalFormatting>
  <conditionalFormatting sqref="M1">
    <cfRule type="expression" dxfId="243" priority="128" stopIfTrue="1">
      <formula>OR(ISBLANK(M1), ISNUMBER(M1), ISTEXT(M1))</formula>
    </cfRule>
  </conditionalFormatting>
  <conditionalFormatting sqref="L1:L2">
    <cfRule type="expression" dxfId="242" priority="127" stopIfTrue="1">
      <formula>OR(ISBLANK(L1), ISNUMBER(L1), ISTEXT(L1))</formula>
    </cfRule>
  </conditionalFormatting>
  <conditionalFormatting sqref="J1:J2">
    <cfRule type="expression" dxfId="241" priority="126" stopIfTrue="1">
      <formula>OR(ISBLANK(J1), ISNUMBER(J1), ISTEXT(J1))</formula>
    </cfRule>
  </conditionalFormatting>
  <conditionalFormatting sqref="I69:K70">
    <cfRule type="expression" dxfId="240" priority="123" stopIfTrue="1">
      <formula>OR(ISBLANK(I69), ISNUMBER(I69), ISTEXT(I69))</formula>
    </cfRule>
  </conditionalFormatting>
  <conditionalFormatting sqref="I69:K70">
    <cfRule type="expression" dxfId="239" priority="118" stopIfTrue="1">
      <formula>OR(ISBLANK(I69), ISNUMBER(I69), ISTEXT(I69))</formula>
    </cfRule>
  </conditionalFormatting>
  <conditionalFormatting sqref="M70">
    <cfRule type="expression" dxfId="238" priority="122" stopIfTrue="1">
      <formula>OR(ISBLANK(M70), ISNUMBER(M70), ISTEXT(M70))</formula>
    </cfRule>
  </conditionalFormatting>
  <conditionalFormatting sqref="M69">
    <cfRule type="expression" dxfId="237" priority="121" stopIfTrue="1">
      <formula>OR(ISBLANK(M69), ISNUMBER(M69), ISTEXT(M69))</formula>
    </cfRule>
  </conditionalFormatting>
  <conditionalFormatting sqref="G70">
    <cfRule type="expression" dxfId="236" priority="102" stopIfTrue="1">
      <formula>OR(ISBLANK(G70), ISNUMBER(G70), ISTEXT(G70))</formula>
    </cfRule>
  </conditionalFormatting>
  <conditionalFormatting sqref="G2">
    <cfRule type="expression" dxfId="235" priority="101" stopIfTrue="1">
      <formula>OR(ISBLANK(G2), ISNUMBER(G2), ISTEXT(G2))</formula>
    </cfRule>
  </conditionalFormatting>
  <conditionalFormatting sqref="B1:C2">
    <cfRule type="expression" dxfId="234" priority="96" stopIfTrue="1">
      <formula>OR(ISBLANK(B1), ISNUMBER(B1), ISTEXT(B1))</formula>
    </cfRule>
  </conditionalFormatting>
  <conditionalFormatting sqref="B69:C70">
    <cfRule type="expression" dxfId="233" priority="95" stopIfTrue="1">
      <formula>OR(ISBLANK(B69), ISNUMBER(B69), ISTEXT(B69))</formula>
    </cfRule>
  </conditionalFormatting>
  <conditionalFormatting sqref="B17:M18">
    <cfRule type="expression" dxfId="232" priority="142" stopIfTrue="1">
      <formula>OR(ISBLANK(B17), ISNUMBER(B17), ISTEXT(B17))</formula>
    </cfRule>
  </conditionalFormatting>
  <conditionalFormatting sqref="B49">
    <cfRule type="expression" dxfId="231" priority="143" stopIfTrue="1">
      <formula>OR(ISBLANK(B49), ISNUMBER(B49), ISTEXT(B49))</formula>
    </cfRule>
  </conditionalFormatting>
  <conditionalFormatting sqref="C49">
    <cfRule type="expression" dxfId="230" priority="144" stopIfTrue="1">
      <formula>OR(ISBLANK(C49), ISNUMBER(C49), ISTEXT(C49))</formula>
    </cfRule>
  </conditionalFormatting>
  <conditionalFormatting sqref="D49">
    <cfRule type="expression" dxfId="229" priority="145" stopIfTrue="1">
      <formula>OR(ISBLANK(D49), ISNUMBER(D49), ISTEXT(D49))</formula>
    </cfRule>
  </conditionalFormatting>
  <conditionalFormatting sqref="E49">
    <cfRule type="expression" dxfId="228" priority="146" stopIfTrue="1">
      <formula>OR(ISBLANK(E49), ISNUMBER(E49), ISTEXT(E49))</formula>
    </cfRule>
  </conditionalFormatting>
  <conditionalFormatting sqref="F49">
    <cfRule type="expression" dxfId="227" priority="147" stopIfTrue="1">
      <formula>OR(ISBLANK(F49), ISNUMBER(F49), ISTEXT(F49))</formula>
    </cfRule>
  </conditionalFormatting>
  <conditionalFormatting sqref="G49">
    <cfRule type="expression" dxfId="226" priority="148" stopIfTrue="1">
      <formula>OR(ISBLANK(G49), ISNUMBER(G49), ISTEXT(G49))</formula>
    </cfRule>
  </conditionalFormatting>
  <conditionalFormatting sqref="H49">
    <cfRule type="expression" dxfId="225" priority="149" stopIfTrue="1">
      <formula>OR(ISBLANK(H49), ISNUMBER(H49), ISTEXT(H49))</formula>
    </cfRule>
  </conditionalFormatting>
  <conditionalFormatting sqref="I49">
    <cfRule type="expression" dxfId="224" priority="150" stopIfTrue="1">
      <formula>OR(ISBLANK(I49), ISNUMBER(I49), ISTEXT(I49))</formula>
    </cfRule>
  </conditionalFormatting>
  <conditionalFormatting sqref="J49">
    <cfRule type="expression" dxfId="223" priority="151" stopIfTrue="1">
      <formula>OR(ISBLANK(J49), ISNUMBER(J49), ISTEXT(J49))</formula>
    </cfRule>
  </conditionalFormatting>
  <conditionalFormatting sqref="K49">
    <cfRule type="expression" dxfId="222" priority="152" stopIfTrue="1">
      <formula>OR(ISBLANK(K49), ISNUMBER(K49), ISTEXT(K49))</formula>
    </cfRule>
  </conditionalFormatting>
  <conditionalFormatting sqref="L49">
    <cfRule type="expression" dxfId="221" priority="153" stopIfTrue="1">
      <formula>OR(ISBLANK(L49), ISNUMBER(L49), ISTEXT(L49))</formula>
    </cfRule>
  </conditionalFormatting>
  <conditionalFormatting sqref="M49">
    <cfRule type="expression" dxfId="220" priority="154" stopIfTrue="1">
      <formula>OR(ISBLANK(M49), ISNUMBER(M49), ISTEXT(M49))</formula>
    </cfRule>
  </conditionalFormatting>
  <conditionalFormatting sqref="B50">
    <cfRule type="expression" dxfId="219" priority="155" stopIfTrue="1">
      <formula>OR(ISBLANK(B50), ISNUMBER(B50), ISTEXT(B50))</formula>
    </cfRule>
  </conditionalFormatting>
  <conditionalFormatting sqref="C50">
    <cfRule type="expression" dxfId="218" priority="156" stopIfTrue="1">
      <formula>OR(ISBLANK(C50), ISNUMBER(C50), ISTEXT(C50))</formula>
    </cfRule>
  </conditionalFormatting>
  <conditionalFormatting sqref="D50">
    <cfRule type="expression" dxfId="217" priority="157" stopIfTrue="1">
      <formula>OR(ISBLANK(D50), ISNUMBER(D50), ISTEXT(D50))</formula>
    </cfRule>
  </conditionalFormatting>
  <conditionalFormatting sqref="E50">
    <cfRule type="expression" dxfId="216" priority="158" stopIfTrue="1">
      <formula>OR(ISBLANK(E50), ISNUMBER(E50), ISTEXT(E50))</formula>
    </cfRule>
  </conditionalFormatting>
  <conditionalFormatting sqref="F50">
    <cfRule type="expression" dxfId="215" priority="159" stopIfTrue="1">
      <formula>OR(ISBLANK(F50), ISNUMBER(F50), ISTEXT(F50))</formula>
    </cfRule>
  </conditionalFormatting>
  <conditionalFormatting sqref="G50">
    <cfRule type="expression" dxfId="214" priority="160" stopIfTrue="1">
      <formula>OR(ISBLANK(G50), ISNUMBER(G50), ISTEXT(G50))</formula>
    </cfRule>
  </conditionalFormatting>
  <conditionalFormatting sqref="H50">
    <cfRule type="expression" dxfId="213" priority="161" stopIfTrue="1">
      <formula>OR(ISBLANK(H50), ISNUMBER(H50), ISTEXT(H50))</formula>
    </cfRule>
  </conditionalFormatting>
  <conditionalFormatting sqref="I50">
    <cfRule type="expression" dxfId="212" priority="162" stopIfTrue="1">
      <formula>OR(ISBLANK(I50), ISNUMBER(I50), ISTEXT(I50))</formula>
    </cfRule>
  </conditionalFormatting>
  <conditionalFormatting sqref="J50">
    <cfRule type="expression" dxfId="211" priority="163" stopIfTrue="1">
      <formula>OR(ISBLANK(J50), ISNUMBER(J50), ISTEXT(J50))</formula>
    </cfRule>
  </conditionalFormatting>
  <conditionalFormatting sqref="K50">
    <cfRule type="expression" dxfId="210" priority="164" stopIfTrue="1">
      <formula>OR(ISBLANK(K50), ISNUMBER(K50), ISTEXT(K50))</formula>
    </cfRule>
  </conditionalFormatting>
  <conditionalFormatting sqref="L50">
    <cfRule type="expression" dxfId="209" priority="165" stopIfTrue="1">
      <formula>OR(ISBLANK(L50), ISNUMBER(L50), ISTEXT(L50))</formula>
    </cfRule>
  </conditionalFormatting>
  <conditionalFormatting sqref="M50">
    <cfRule type="expression" dxfId="208" priority="166" stopIfTrue="1">
      <formula>OR(ISBLANK(M50), ISNUMBER(M50), ISTEXT(M50))</formula>
    </cfRule>
  </conditionalFormatting>
  <conditionalFormatting sqref="B24">
    <cfRule type="expression" dxfId="207" priority="5" stopIfTrue="1">
      <formula>OR(ISBLANK(B24), ISNUMBER(B24), ISTEXT(B24))</formula>
    </cfRule>
  </conditionalFormatting>
  <conditionalFormatting sqref="C24">
    <cfRule type="expression" dxfId="206" priority="6" stopIfTrue="1">
      <formula>OR(ISBLANK(C24), ISNUMBER(C24), ISTEXT(C24))</formula>
    </cfRule>
  </conditionalFormatting>
  <conditionalFormatting sqref="D24">
    <cfRule type="expression" dxfId="205" priority="7" stopIfTrue="1">
      <formula>OR(ISBLANK(D24), ISNUMBER(D24), ISTEXT(D24))</formula>
    </cfRule>
  </conditionalFormatting>
  <conditionalFormatting sqref="E24">
    <cfRule type="expression" dxfId="204" priority="8" stopIfTrue="1">
      <formula>OR(ISBLANK(E24), ISNUMBER(E24), ISTEXT(E24))</formula>
    </cfRule>
  </conditionalFormatting>
  <conditionalFormatting sqref="F24">
    <cfRule type="expression" dxfId="203" priority="9" stopIfTrue="1">
      <formula>OR(ISBLANK(F24), ISNUMBER(F24), ISTEXT(F24))</formula>
    </cfRule>
  </conditionalFormatting>
  <conditionalFormatting sqref="G24">
    <cfRule type="expression" dxfId="202" priority="10" stopIfTrue="1">
      <formula>OR(ISBLANK(G24), ISNUMBER(G24), ISTEXT(G24))</formula>
    </cfRule>
  </conditionalFormatting>
  <conditionalFormatting sqref="H24">
    <cfRule type="expression" dxfId="201" priority="11" stopIfTrue="1">
      <formula>OR(ISBLANK(H24), ISNUMBER(H24), ISTEXT(H24))</formula>
    </cfRule>
  </conditionalFormatting>
  <conditionalFormatting sqref="I24">
    <cfRule type="expression" dxfId="200" priority="12" stopIfTrue="1">
      <formula>OR(ISBLANK(I24), ISNUMBER(I24), ISTEXT(I24))</formula>
    </cfRule>
  </conditionalFormatting>
  <conditionalFormatting sqref="J24">
    <cfRule type="expression" dxfId="199" priority="13" stopIfTrue="1">
      <formula>OR(ISBLANK(J24), ISNUMBER(J24), ISTEXT(J24))</formula>
    </cfRule>
  </conditionalFormatting>
  <conditionalFormatting sqref="K24">
    <cfRule type="expression" dxfId="198" priority="14" stopIfTrue="1">
      <formula>OR(ISBLANK(K24), ISNUMBER(K24), ISTEXT(K24))</formula>
    </cfRule>
  </conditionalFormatting>
  <conditionalFormatting sqref="L24">
    <cfRule type="expression" dxfId="197" priority="15" stopIfTrue="1">
      <formula>OR(ISBLANK(L24), ISNUMBER(L24), ISTEXT(L24))</formula>
    </cfRule>
  </conditionalFormatting>
  <conditionalFormatting sqref="M24">
    <cfRule type="expression" dxfId="196" priority="16" stopIfTrue="1">
      <formula>OR(ISBLANK(M24), ISNUMBER(M24), ISTEXT(M24))</formula>
    </cfRule>
  </conditionalFormatting>
  <conditionalFormatting sqref="B25">
    <cfRule type="expression" dxfId="195" priority="17" stopIfTrue="1">
      <formula>OR(ISBLANK(B25), ISNUMBER(B25), ISTEXT(B25))</formula>
    </cfRule>
  </conditionalFormatting>
  <conditionalFormatting sqref="C25">
    <cfRule type="expression" dxfId="194" priority="18" stopIfTrue="1">
      <formula>OR(ISBLANK(C25), ISNUMBER(C25), ISTEXT(C25))</formula>
    </cfRule>
  </conditionalFormatting>
  <conditionalFormatting sqref="D25">
    <cfRule type="expression" dxfId="193" priority="19" stopIfTrue="1">
      <formula>OR(ISBLANK(D25), ISNUMBER(D25), ISTEXT(D25))</formula>
    </cfRule>
  </conditionalFormatting>
  <conditionalFormatting sqref="E25">
    <cfRule type="expression" dxfId="192" priority="20" stopIfTrue="1">
      <formula>OR(ISBLANK(E25), ISNUMBER(E25), ISTEXT(E25))</formula>
    </cfRule>
  </conditionalFormatting>
  <conditionalFormatting sqref="F25">
    <cfRule type="expression" dxfId="191" priority="21" stopIfTrue="1">
      <formula>OR(ISBLANK(F25), ISNUMBER(F25), ISTEXT(F25))</formula>
    </cfRule>
  </conditionalFormatting>
  <conditionalFormatting sqref="G25">
    <cfRule type="expression" dxfId="190" priority="22" stopIfTrue="1">
      <formula>OR(ISBLANK(G25), ISNUMBER(G25), ISTEXT(G25))</formula>
    </cfRule>
  </conditionalFormatting>
  <conditionalFormatting sqref="H25">
    <cfRule type="expression" dxfId="189" priority="23" stopIfTrue="1">
      <formula>OR(ISBLANK(H25), ISNUMBER(H25), ISTEXT(H25))</formula>
    </cfRule>
  </conditionalFormatting>
  <conditionalFormatting sqref="I25">
    <cfRule type="expression" dxfId="188" priority="24" stopIfTrue="1">
      <formula>OR(ISBLANK(I25), ISNUMBER(I25), ISTEXT(I25))</formula>
    </cfRule>
  </conditionalFormatting>
  <conditionalFormatting sqref="J25">
    <cfRule type="expression" dxfId="187" priority="25" stopIfTrue="1">
      <formula>OR(ISBLANK(J25), ISNUMBER(J25), ISTEXT(J25))</formula>
    </cfRule>
  </conditionalFormatting>
  <conditionalFormatting sqref="K25">
    <cfRule type="expression" dxfId="186" priority="26" stopIfTrue="1">
      <formula>OR(ISBLANK(K25), ISNUMBER(K25), ISTEXT(K25))</formula>
    </cfRule>
  </conditionalFormatting>
  <conditionalFormatting sqref="L25">
    <cfRule type="expression" dxfId="185" priority="27" stopIfTrue="1">
      <formula>OR(ISBLANK(L25), ISNUMBER(L25), ISTEXT(L25))</formula>
    </cfRule>
  </conditionalFormatting>
  <conditionalFormatting sqref="M25">
    <cfRule type="expression" dxfId="184" priority="28" stopIfTrue="1">
      <formula>OR(ISBLANK(M25), ISNUMBER(M25), ISTEXT(M25))</formula>
    </cfRule>
  </conditionalFormatting>
  <conditionalFormatting sqref="G31:G32">
    <cfRule type="expression" dxfId="183" priority="167" stopIfTrue="1">
      <formula>OR(ISBLANK(G31), ISNUMBER(G31), ISTEXT(G31))</formula>
    </cfRule>
  </conditionalFormatting>
  <conditionalFormatting sqref="G8">
    <cfRule type="expression" dxfId="182" priority="37" stopIfTrue="1">
      <formula>OR(ISBLANK(G8), ISNUMBER(G8), ISTEXT(G8))</formula>
    </cfRule>
  </conditionalFormatting>
  <conditionalFormatting sqref="G51">
    <cfRule type="expression" dxfId="181" priority="36" stopIfTrue="1">
      <formula>OR(ISBLANK(G51), ISNUMBER(G51), ISTEXT(G51))</formula>
    </cfRule>
  </conditionalFormatting>
  <conditionalFormatting sqref="G72">
    <cfRule type="expression" dxfId="180" priority="35" stopIfTrue="1">
      <formula>OR(ISBLANK(G72), ISNUMBER(G72), ISTEXT(G72))</formula>
    </cfRule>
  </conditionalFormatting>
  <conditionalFormatting sqref="G30">
    <cfRule type="expression" dxfId="179" priority="30" stopIfTrue="1">
      <formula>OR(ISBLANK(G30), ISNUMBER(G30), ISTEXT(G30))</formula>
    </cfRule>
  </conditionalFormatting>
  <conditionalFormatting sqref="G29">
    <cfRule type="expression" dxfId="178" priority="29" stopIfTrue="1">
      <formula>OR(ISBLANK(G29), ISNUMBER(G29), ISTEXT(G29))</formula>
    </cfRule>
  </conditionalFormatting>
  <conditionalFormatting sqref="G52:G66">
    <cfRule type="expression" dxfId="177" priority="3" stopIfTrue="1">
      <formula>OR(ISBLANK(G52), ISNUMBER(G52), ISTEXT(G52))</formula>
    </cfRule>
  </conditionalFormatting>
  <conditionalFormatting sqref="B38:G39 I38:M39">
    <cfRule type="expression" dxfId="176" priority="168" stopIfTrue="1">
      <formula>OR(ISBLANK(B38), ISNUMBER(B38), ISTEXT(B38))</formula>
    </cfRule>
  </conditionalFormatting>
  <conditionalFormatting sqref="H38:H39">
    <cfRule type="expression" dxfId="175" priority="1" stopIfTrue="1">
      <formula>OR(ISBLANK(H38), ISNUMBER(H38), ISTEXT(H38))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7"/>
  <sheetViews>
    <sheetView showGridLines="0" zoomScale="150" zoomScaleNormal="150" workbookViewId="0">
      <pane ySplit="5" topLeftCell="A45" activePane="bottomLeft" state="frozen"/>
      <selection pane="bottomLeft" activeCell="H27" sqref="H27"/>
    </sheetView>
  </sheetViews>
  <sheetFormatPr defaultRowHeight="15" x14ac:dyDescent="0.25"/>
  <cols>
    <col min="1" max="7" width="9.140625" style="2"/>
    <col min="8" max="8" width="9.140625" style="15"/>
    <col min="9" max="10" width="9.140625" style="16"/>
    <col min="11" max="11" width="9.140625" style="17"/>
    <col min="12" max="12" width="9.140625" style="16"/>
    <col min="13" max="14" width="9.140625" style="17"/>
    <col min="15" max="16" width="9.140625" style="16"/>
    <col min="17" max="17" width="9.140625" style="28"/>
    <col min="18" max="16384" width="9.140625" style="2"/>
  </cols>
  <sheetData>
    <row r="1" spans="1:16" x14ac:dyDescent="0.25">
      <c r="A1" s="15" t="s">
        <v>383</v>
      </c>
      <c r="B1" s="15" t="s">
        <v>204</v>
      </c>
      <c r="C1" s="15" t="s">
        <v>381</v>
      </c>
      <c r="D1" s="15" t="s">
        <v>406</v>
      </c>
      <c r="E1" s="23" t="s">
        <v>203</v>
      </c>
      <c r="F1" s="18"/>
      <c r="G1" s="18"/>
      <c r="H1" s="43" t="s">
        <v>152</v>
      </c>
      <c r="I1" s="43" t="s">
        <v>94</v>
      </c>
      <c r="J1" s="24" t="s">
        <v>60</v>
      </c>
      <c r="K1" s="20"/>
      <c r="L1" s="45"/>
      <c r="M1" s="20"/>
      <c r="N1" s="20"/>
    </row>
    <row r="2" spans="1:16" x14ac:dyDescent="0.25">
      <c r="E2" s="4" t="s">
        <v>405</v>
      </c>
      <c r="H2" s="26" t="s">
        <v>95</v>
      </c>
      <c r="I2" s="122"/>
      <c r="J2" s="122"/>
      <c r="K2" s="121" t="s">
        <v>404</v>
      </c>
    </row>
    <row r="3" spans="1:16" x14ac:dyDescent="0.25">
      <c r="E3" s="4" t="s">
        <v>380</v>
      </c>
      <c r="H3" s="26" t="s">
        <v>95</v>
      </c>
      <c r="I3" s="122">
        <v>14360.9</v>
      </c>
      <c r="J3" s="122">
        <v>940.3</v>
      </c>
      <c r="K3" s="121" t="s">
        <v>218</v>
      </c>
    </row>
    <row r="4" spans="1:16" x14ac:dyDescent="0.25">
      <c r="E4" s="4" t="s">
        <v>217</v>
      </c>
      <c r="H4" s="26" t="s">
        <v>104</v>
      </c>
      <c r="I4" s="122">
        <v>13030</v>
      </c>
      <c r="J4" s="122">
        <v>762</v>
      </c>
    </row>
    <row r="5" spans="1:16" x14ac:dyDescent="0.25">
      <c r="E5" s="4"/>
      <c r="H5" s="26"/>
      <c r="I5" s="56"/>
      <c r="J5" s="56"/>
    </row>
    <row r="6" spans="1:16" x14ac:dyDescent="0.25">
      <c r="N6" s="20"/>
    </row>
    <row r="7" spans="1:16" x14ac:dyDescent="0.25">
      <c r="B7" s="19"/>
      <c r="C7" s="19"/>
      <c r="D7" s="19"/>
      <c r="E7" s="23" t="s">
        <v>219</v>
      </c>
      <c r="F7" s="18"/>
      <c r="G7" s="18"/>
      <c r="H7" s="19" t="s">
        <v>152</v>
      </c>
      <c r="I7" s="45"/>
      <c r="J7" s="45"/>
      <c r="K7" s="20"/>
      <c r="L7" s="45"/>
      <c r="M7" s="20"/>
      <c r="N7" s="20"/>
    </row>
    <row r="8" spans="1:16" x14ac:dyDescent="0.25">
      <c r="B8" s="29">
        <v>1</v>
      </c>
      <c r="C8" s="29">
        <v>1</v>
      </c>
      <c r="D8" s="29">
        <v>1</v>
      </c>
      <c r="E8" s="4" t="s">
        <v>220</v>
      </c>
      <c r="G8" s="4" t="s">
        <v>165</v>
      </c>
    </row>
    <row r="9" spans="1:16" x14ac:dyDescent="0.25">
      <c r="B9" s="29">
        <v>1</v>
      </c>
      <c r="C9" s="29">
        <v>1</v>
      </c>
      <c r="D9" s="29">
        <v>1</v>
      </c>
      <c r="E9" s="4" t="s">
        <v>221</v>
      </c>
      <c r="G9" s="4" t="s">
        <v>165</v>
      </c>
    </row>
    <row r="10" spans="1:16" x14ac:dyDescent="0.25">
      <c r="B10" s="29">
        <v>1</v>
      </c>
      <c r="C10" s="29">
        <v>1</v>
      </c>
      <c r="D10" s="29">
        <v>1</v>
      </c>
      <c r="E10" s="4" t="s">
        <v>222</v>
      </c>
      <c r="G10" s="4" t="s">
        <v>165</v>
      </c>
      <c r="H10" s="26" t="s">
        <v>104</v>
      </c>
    </row>
    <row r="11" spans="1:16" x14ac:dyDescent="0.25">
      <c r="B11" s="29">
        <v>1</v>
      </c>
      <c r="C11" s="29">
        <v>1</v>
      </c>
      <c r="D11" s="29">
        <v>1</v>
      </c>
      <c r="E11" s="4" t="s">
        <v>60</v>
      </c>
      <c r="G11" s="4" t="s">
        <v>165</v>
      </c>
    </row>
    <row r="12" spans="1:16" x14ac:dyDescent="0.25">
      <c r="B12" s="29">
        <v>1</v>
      </c>
      <c r="C12" s="29">
        <v>1</v>
      </c>
      <c r="D12" s="29">
        <v>1</v>
      </c>
      <c r="E12" s="4" t="s">
        <v>223</v>
      </c>
      <c r="G12" s="4" t="s">
        <v>165</v>
      </c>
    </row>
    <row r="13" spans="1:16" x14ac:dyDescent="0.25">
      <c r="B13" s="29">
        <v>1</v>
      </c>
      <c r="C13" s="29">
        <v>1</v>
      </c>
      <c r="D13" s="29">
        <v>1</v>
      </c>
      <c r="E13" s="4" t="s">
        <v>224</v>
      </c>
      <c r="G13" s="4" t="s">
        <v>165</v>
      </c>
    </row>
    <row r="14" spans="1:16" x14ac:dyDescent="0.25">
      <c r="B14" s="29">
        <v>1</v>
      </c>
      <c r="C14" s="29">
        <v>1</v>
      </c>
      <c r="D14" s="29">
        <v>1</v>
      </c>
      <c r="E14" s="4" t="s">
        <v>226</v>
      </c>
      <c r="G14" s="4" t="s">
        <v>165</v>
      </c>
    </row>
    <row r="15" spans="1:16" x14ac:dyDescent="0.25">
      <c r="B15" s="29">
        <v>1</v>
      </c>
      <c r="C15" s="29">
        <v>1</v>
      </c>
      <c r="D15" s="29">
        <v>1</v>
      </c>
      <c r="E15" s="4" t="s">
        <v>227</v>
      </c>
      <c r="G15" s="4" t="s">
        <v>165</v>
      </c>
      <c r="K15" s="2"/>
      <c r="M15" s="16"/>
      <c r="N15" s="16"/>
      <c r="O15" s="33"/>
      <c r="P15" s="28"/>
    </row>
    <row r="16" spans="1:16" x14ac:dyDescent="0.25">
      <c r="B16" s="29"/>
      <c r="C16" s="29"/>
      <c r="D16" s="29">
        <v>1</v>
      </c>
      <c r="E16" s="4" t="s">
        <v>67</v>
      </c>
      <c r="G16" s="4" t="s">
        <v>165</v>
      </c>
      <c r="K16" s="2"/>
      <c r="M16" s="16"/>
      <c r="N16" s="16"/>
      <c r="O16" s="33"/>
      <c r="P16" s="28"/>
    </row>
    <row r="17" spans="2:18" x14ac:dyDescent="0.25">
      <c r="B17" s="29"/>
      <c r="C17" s="29"/>
      <c r="D17" s="29"/>
      <c r="E17" s="4"/>
      <c r="G17" s="4"/>
      <c r="K17" s="2"/>
      <c r="M17" s="16"/>
      <c r="N17" s="16"/>
      <c r="O17" s="33"/>
      <c r="P17" s="28"/>
    </row>
    <row r="18" spans="2:18" x14ac:dyDescent="0.25">
      <c r="B18" s="41"/>
      <c r="C18" s="41"/>
      <c r="D18" s="41"/>
      <c r="K18" s="2"/>
      <c r="M18" s="16"/>
      <c r="N18" s="16"/>
      <c r="O18" s="40"/>
      <c r="P18" s="28"/>
    </row>
    <row r="19" spans="2:18" x14ac:dyDescent="0.25">
      <c r="I19" s="16" t="s">
        <v>407</v>
      </c>
      <c r="J19" s="16" t="s">
        <v>410</v>
      </c>
      <c r="K19" s="30"/>
      <c r="L19" s="16" t="s">
        <v>408</v>
      </c>
      <c r="M19" s="31" t="s">
        <v>99</v>
      </c>
      <c r="N19" s="25" t="s">
        <v>100</v>
      </c>
      <c r="Q19" s="16"/>
      <c r="R19" s="28"/>
    </row>
    <row r="20" spans="2:18" x14ac:dyDescent="0.25">
      <c r="B20" s="19"/>
      <c r="C20" s="19"/>
      <c r="D20" s="19"/>
      <c r="E20" s="23" t="s">
        <v>62</v>
      </c>
      <c r="F20" s="18"/>
      <c r="G20" s="18"/>
      <c r="H20" s="19" t="s">
        <v>152</v>
      </c>
      <c r="I20" s="24" t="s">
        <v>143</v>
      </c>
      <c r="J20" s="24" t="s">
        <v>143</v>
      </c>
      <c r="K20" s="24" t="s">
        <v>94</v>
      </c>
      <c r="L20" s="24" t="s">
        <v>409</v>
      </c>
      <c r="M20" s="25" t="s">
        <v>94</v>
      </c>
      <c r="N20" s="25" t="s">
        <v>101</v>
      </c>
      <c r="Q20" s="16"/>
      <c r="R20" s="28"/>
    </row>
    <row r="21" spans="2:18" x14ac:dyDescent="0.25">
      <c r="B21" s="29">
        <v>0</v>
      </c>
      <c r="C21" s="29">
        <v>0</v>
      </c>
      <c r="D21" s="29">
        <v>1</v>
      </c>
      <c r="E21" s="4"/>
      <c r="H21" s="26" t="s">
        <v>95</v>
      </c>
      <c r="I21" s="21">
        <v>-0.5</v>
      </c>
      <c r="J21" s="21">
        <v>0.13</v>
      </c>
      <c r="K21" s="21">
        <v>0.12</v>
      </c>
      <c r="L21" s="22">
        <v>1</v>
      </c>
      <c r="O21" s="32">
        <f>-I21+J21+K21</f>
        <v>0.75</v>
      </c>
      <c r="R21" s="28"/>
    </row>
    <row r="22" spans="2:18" x14ac:dyDescent="0.25">
      <c r="B22" s="29">
        <v>0</v>
      </c>
      <c r="C22" s="29">
        <v>0</v>
      </c>
      <c r="D22" s="29">
        <v>1</v>
      </c>
      <c r="E22" s="4"/>
      <c r="H22" s="26" t="s">
        <v>95</v>
      </c>
      <c r="I22" s="21">
        <v>-0.5</v>
      </c>
      <c r="J22" s="21">
        <v>0.11</v>
      </c>
      <c r="K22" s="21">
        <v>0.12</v>
      </c>
      <c r="L22" s="22">
        <v>1</v>
      </c>
      <c r="O22" s="32">
        <f>-I22+J22+K22</f>
        <v>0.73</v>
      </c>
      <c r="R22" s="28"/>
    </row>
    <row r="23" spans="2:18" x14ac:dyDescent="0.25">
      <c r="B23" s="29">
        <v>0</v>
      </c>
      <c r="C23" s="29">
        <v>0</v>
      </c>
      <c r="D23" s="29">
        <v>1</v>
      </c>
      <c r="E23" s="4"/>
      <c r="H23" s="26" t="s">
        <v>95</v>
      </c>
      <c r="I23" s="21">
        <v>-0.47</v>
      </c>
      <c r="J23" s="21">
        <v>0.13</v>
      </c>
      <c r="K23" s="21">
        <v>0.13</v>
      </c>
      <c r="L23" s="22">
        <v>1</v>
      </c>
      <c r="O23" s="32">
        <f>-I23+J23+K23</f>
        <v>0.73</v>
      </c>
      <c r="R23" s="28"/>
    </row>
    <row r="24" spans="2:18" x14ac:dyDescent="0.25">
      <c r="B24" s="41"/>
      <c r="C24" s="41"/>
      <c r="D24" s="41"/>
      <c r="K24" s="16"/>
      <c r="L24" s="17"/>
      <c r="R24" s="28"/>
    </row>
    <row r="25" spans="2:18" x14ac:dyDescent="0.25">
      <c r="B25" s="41"/>
      <c r="C25" s="41"/>
      <c r="D25" s="41"/>
      <c r="I25" s="32">
        <f>MIN(I21:I23)</f>
        <v>-0.5</v>
      </c>
      <c r="J25" s="32">
        <f>MAX(J21:J23)</f>
        <v>0.13</v>
      </c>
      <c r="K25" s="32">
        <f>MAX(K21:K23)</f>
        <v>0.13</v>
      </c>
      <c r="L25" s="129">
        <f>MAX(L21:L23)</f>
        <v>1</v>
      </c>
      <c r="R25" s="28"/>
    </row>
    <row r="26" spans="2:18" x14ac:dyDescent="0.25">
      <c r="K26" s="16"/>
      <c r="L26" s="17"/>
      <c r="O26" s="17"/>
      <c r="Q26" s="16"/>
      <c r="R26" s="28"/>
    </row>
    <row r="27" spans="2:18" x14ac:dyDescent="0.25">
      <c r="I27" s="2"/>
      <c r="J27" s="2"/>
      <c r="K27" s="2"/>
      <c r="L27" s="2"/>
    </row>
    <row r="28" spans="2:18" x14ac:dyDescent="0.25">
      <c r="K28" s="16"/>
      <c r="L28" s="129"/>
    </row>
    <row r="29" spans="2:18" x14ac:dyDescent="0.25">
      <c r="K29" s="30" t="s">
        <v>98</v>
      </c>
      <c r="L29" s="17"/>
      <c r="M29" s="31" t="s">
        <v>99</v>
      </c>
      <c r="N29" s="25" t="s">
        <v>100</v>
      </c>
      <c r="Q29" s="16"/>
      <c r="R29" s="28"/>
    </row>
    <row r="30" spans="2:18" x14ac:dyDescent="0.25">
      <c r="B30" s="19"/>
      <c r="C30" s="19"/>
      <c r="D30" s="19"/>
      <c r="E30" s="23" t="s">
        <v>59</v>
      </c>
      <c r="F30" s="18"/>
      <c r="G30" s="18"/>
      <c r="H30" s="19" t="s">
        <v>152</v>
      </c>
      <c r="I30" s="24" t="s">
        <v>91</v>
      </c>
      <c r="J30" s="24" t="s">
        <v>92</v>
      </c>
      <c r="K30" s="24" t="s">
        <v>94</v>
      </c>
      <c r="L30" s="25" t="s">
        <v>93</v>
      </c>
      <c r="M30" s="25" t="s">
        <v>94</v>
      </c>
      <c r="N30" s="25" t="s">
        <v>101</v>
      </c>
      <c r="Q30" s="16"/>
      <c r="R30" s="28"/>
    </row>
    <row r="31" spans="2:18" x14ac:dyDescent="0.25">
      <c r="B31" s="29">
        <v>1</v>
      </c>
      <c r="C31" s="29">
        <v>1</v>
      </c>
      <c r="D31" s="29">
        <v>0</v>
      </c>
      <c r="E31" s="4" t="s">
        <v>97</v>
      </c>
      <c r="H31" s="26" t="s">
        <v>95</v>
      </c>
      <c r="K31" s="16"/>
      <c r="L31" s="17"/>
      <c r="M31" s="22">
        <v>80</v>
      </c>
      <c r="N31" s="22">
        <v>4</v>
      </c>
      <c r="Q31" s="16"/>
      <c r="R31" s="28"/>
    </row>
    <row r="32" spans="2:18" x14ac:dyDescent="0.25">
      <c r="B32" s="29">
        <v>1</v>
      </c>
      <c r="C32" s="29">
        <v>1</v>
      </c>
      <c r="D32" s="29">
        <v>0</v>
      </c>
      <c r="E32" s="4" t="s">
        <v>105</v>
      </c>
      <c r="H32" s="26" t="s">
        <v>104</v>
      </c>
      <c r="K32" s="21">
        <v>0.21</v>
      </c>
      <c r="L32" s="17"/>
      <c r="O32" s="17"/>
      <c r="Q32" s="16"/>
      <c r="R32" s="28"/>
    </row>
    <row r="33" spans="2:18" x14ac:dyDescent="0.25">
      <c r="B33" s="29">
        <v>0</v>
      </c>
      <c r="C33" s="29">
        <v>1</v>
      </c>
      <c r="D33" s="29">
        <v>0</v>
      </c>
      <c r="E33" s="4" t="s">
        <v>228</v>
      </c>
      <c r="K33" s="16"/>
      <c r="L33" s="22">
        <v>20</v>
      </c>
      <c r="O33" s="17"/>
      <c r="Q33" s="16"/>
      <c r="R33" s="28"/>
    </row>
    <row r="34" spans="2:18" x14ac:dyDescent="0.25">
      <c r="B34" s="29">
        <v>1</v>
      </c>
      <c r="C34" s="29">
        <v>1</v>
      </c>
      <c r="D34" s="29">
        <v>0</v>
      </c>
      <c r="E34" s="4" t="s">
        <v>229</v>
      </c>
      <c r="H34" s="26" t="s">
        <v>104</v>
      </c>
      <c r="K34" s="16"/>
      <c r="L34" s="17"/>
      <c r="P34" s="118"/>
      <c r="R34" s="28"/>
    </row>
    <row r="35" spans="2:18" x14ac:dyDescent="0.25">
      <c r="B35" s="41"/>
      <c r="C35" s="41"/>
      <c r="D35" s="41"/>
      <c r="K35" s="16"/>
      <c r="L35" s="17"/>
      <c r="R35" s="28"/>
    </row>
    <row r="36" spans="2:18" x14ac:dyDescent="0.25">
      <c r="B36" s="29">
        <v>1</v>
      </c>
      <c r="C36" s="29">
        <v>0</v>
      </c>
      <c r="D36" s="29">
        <v>0</v>
      </c>
      <c r="E36" s="4" t="s">
        <v>102</v>
      </c>
      <c r="H36" s="26" t="s">
        <v>95</v>
      </c>
      <c r="I36" s="21">
        <v>-0.08</v>
      </c>
      <c r="J36" s="21">
        <v>0.12</v>
      </c>
      <c r="K36" s="21">
        <v>0.02</v>
      </c>
      <c r="L36" s="22">
        <v>12</v>
      </c>
      <c r="O36" s="32">
        <f t="shared" ref="O36:O43" si="0">-I36+J36+K36</f>
        <v>0.22</v>
      </c>
      <c r="R36" s="28"/>
    </row>
    <row r="37" spans="2:18" x14ac:dyDescent="0.25">
      <c r="B37" s="29">
        <v>1</v>
      </c>
      <c r="C37" s="29">
        <v>0</v>
      </c>
      <c r="D37" s="29">
        <v>0</v>
      </c>
      <c r="E37" s="4" t="s">
        <v>202</v>
      </c>
      <c r="H37" s="26" t="s">
        <v>95</v>
      </c>
      <c r="I37" s="21">
        <v>-0.06</v>
      </c>
      <c r="J37" s="21">
        <v>0.14000000000000001</v>
      </c>
      <c r="K37" s="21">
        <v>0.02</v>
      </c>
      <c r="L37" s="22">
        <v>12</v>
      </c>
      <c r="O37" s="32">
        <f t="shared" si="0"/>
        <v>0.22</v>
      </c>
      <c r="R37" s="28"/>
    </row>
    <row r="38" spans="2:18" x14ac:dyDescent="0.25">
      <c r="B38" s="29">
        <v>0</v>
      </c>
      <c r="C38" s="29">
        <v>1</v>
      </c>
      <c r="D38" s="29">
        <v>0</v>
      </c>
      <c r="E38" s="4" t="s">
        <v>232</v>
      </c>
      <c r="H38" s="26" t="s">
        <v>95</v>
      </c>
      <c r="I38" s="21">
        <v>-0.06</v>
      </c>
      <c r="J38" s="21">
        <v>0.14000000000000001</v>
      </c>
      <c r="K38" s="21">
        <v>0.02</v>
      </c>
      <c r="L38" s="22">
        <v>12</v>
      </c>
      <c r="O38" s="32">
        <f t="shared" si="0"/>
        <v>0.22</v>
      </c>
      <c r="R38" s="28"/>
    </row>
    <row r="39" spans="2:18" x14ac:dyDescent="0.25">
      <c r="B39" s="29">
        <v>1</v>
      </c>
      <c r="C39" s="29">
        <v>0</v>
      </c>
      <c r="D39" s="29">
        <v>0</v>
      </c>
      <c r="E39" s="4" t="s">
        <v>96</v>
      </c>
      <c r="H39" s="26" t="s">
        <v>95</v>
      </c>
      <c r="I39" s="21">
        <v>-7.0000000000000007E-2</v>
      </c>
      <c r="J39" s="21">
        <v>0.11</v>
      </c>
      <c r="K39" s="21">
        <v>0.02</v>
      </c>
      <c r="L39" s="22">
        <v>12</v>
      </c>
      <c r="O39" s="32">
        <f t="shared" si="0"/>
        <v>0.19999999999999998</v>
      </c>
      <c r="R39" s="28"/>
    </row>
    <row r="40" spans="2:18" x14ac:dyDescent="0.25">
      <c r="B40" s="29">
        <v>0</v>
      </c>
      <c r="C40" s="29">
        <v>1</v>
      </c>
      <c r="D40" s="29">
        <v>0</v>
      </c>
      <c r="E40" s="4" t="s">
        <v>90</v>
      </c>
      <c r="H40" s="26" t="s">
        <v>95</v>
      </c>
      <c r="I40" s="21">
        <v>-0.06</v>
      </c>
      <c r="J40" s="21">
        <v>0.11</v>
      </c>
      <c r="K40" s="21">
        <v>0.02</v>
      </c>
      <c r="L40" s="22">
        <v>12</v>
      </c>
      <c r="O40" s="32">
        <f t="shared" si="0"/>
        <v>0.18999999999999997</v>
      </c>
      <c r="R40" s="28"/>
    </row>
    <row r="41" spans="2:18" x14ac:dyDescent="0.25">
      <c r="B41" s="29">
        <v>0</v>
      </c>
      <c r="C41" s="29">
        <v>1</v>
      </c>
      <c r="D41" s="29">
        <v>0</v>
      </c>
      <c r="E41" s="4" t="s">
        <v>225</v>
      </c>
      <c r="H41" s="26" t="s">
        <v>95</v>
      </c>
      <c r="I41" s="21">
        <v>-0.06</v>
      </c>
      <c r="J41" s="21">
        <v>0.11</v>
      </c>
      <c r="K41" s="21">
        <v>0.02</v>
      </c>
      <c r="L41" s="22">
        <v>12</v>
      </c>
      <c r="O41" s="32">
        <f t="shared" si="0"/>
        <v>0.18999999999999997</v>
      </c>
      <c r="R41" s="28"/>
    </row>
    <row r="42" spans="2:18" x14ac:dyDescent="0.25">
      <c r="B42" s="29">
        <v>0</v>
      </c>
      <c r="C42" s="29">
        <v>0</v>
      </c>
      <c r="D42" s="29">
        <v>0</v>
      </c>
      <c r="E42" s="4" t="s">
        <v>257</v>
      </c>
      <c r="H42" s="26" t="s">
        <v>95</v>
      </c>
      <c r="I42" s="21">
        <v>-0.06</v>
      </c>
      <c r="J42" s="21">
        <v>0.11</v>
      </c>
      <c r="K42" s="21">
        <v>0.02</v>
      </c>
      <c r="L42" s="22">
        <v>12</v>
      </c>
      <c r="O42" s="32">
        <f t="shared" si="0"/>
        <v>0.18999999999999997</v>
      </c>
      <c r="R42" s="28"/>
    </row>
    <row r="43" spans="2:18" x14ac:dyDescent="0.25">
      <c r="B43" s="29">
        <v>0</v>
      </c>
      <c r="C43" s="29">
        <v>0</v>
      </c>
      <c r="D43" s="29">
        <v>0</v>
      </c>
      <c r="E43" s="4" t="s">
        <v>259</v>
      </c>
      <c r="H43" s="26" t="s">
        <v>95</v>
      </c>
      <c r="I43" s="21">
        <v>-0.06</v>
      </c>
      <c r="J43" s="21">
        <v>0.11</v>
      </c>
      <c r="K43" s="21">
        <v>0.02</v>
      </c>
      <c r="L43" s="22">
        <v>12</v>
      </c>
      <c r="O43" s="32">
        <f t="shared" si="0"/>
        <v>0.18999999999999997</v>
      </c>
      <c r="R43" s="28"/>
    </row>
    <row r="44" spans="2:18" x14ac:dyDescent="0.25">
      <c r="K44" s="16"/>
      <c r="L44" s="17"/>
      <c r="O44" s="17"/>
      <c r="Q44" s="16"/>
      <c r="R44" s="28"/>
    </row>
    <row r="45" spans="2:18" x14ac:dyDescent="0.25">
      <c r="K45" s="16"/>
      <c r="L45" s="17"/>
    </row>
    <row r="46" spans="2:18" x14ac:dyDescent="0.25">
      <c r="K46" s="16"/>
      <c r="L46" s="17"/>
    </row>
    <row r="47" spans="2:18" x14ac:dyDescent="0.25">
      <c r="B47" s="114"/>
      <c r="C47" s="114"/>
      <c r="D47" s="114"/>
      <c r="E47" s="114" t="s">
        <v>390</v>
      </c>
      <c r="F47" s="114"/>
      <c r="G47" s="114"/>
      <c r="H47" s="115"/>
      <c r="I47" s="54"/>
      <c r="J47" s="54"/>
      <c r="K47" s="113" t="s">
        <v>98</v>
      </c>
      <c r="L47" s="39"/>
      <c r="M47" s="39"/>
      <c r="N47" s="39"/>
    </row>
    <row r="48" spans="2:18" x14ac:dyDescent="0.25">
      <c r="B48" s="116"/>
      <c r="C48" s="116"/>
      <c r="D48" s="116"/>
      <c r="E48" s="117" t="s">
        <v>233</v>
      </c>
      <c r="F48" s="117"/>
      <c r="G48" s="117"/>
      <c r="H48" s="116" t="s">
        <v>152</v>
      </c>
      <c r="I48" s="24" t="s">
        <v>91</v>
      </c>
      <c r="J48" s="24" t="s">
        <v>92</v>
      </c>
      <c r="K48" s="24" t="s">
        <v>94</v>
      </c>
      <c r="L48" s="25" t="s">
        <v>93</v>
      </c>
      <c r="M48" s="20"/>
      <c r="N48" s="20"/>
    </row>
    <row r="49" spans="2:15" x14ac:dyDescent="0.25">
      <c r="B49" s="29">
        <v>0</v>
      </c>
      <c r="C49" s="29">
        <v>0</v>
      </c>
      <c r="D49" s="29">
        <v>1</v>
      </c>
      <c r="E49" s="4"/>
      <c r="H49" s="26" t="s">
        <v>235</v>
      </c>
      <c r="I49" s="21">
        <v>-0.15</v>
      </c>
      <c r="J49" s="21">
        <v>0.2</v>
      </c>
      <c r="K49" s="21">
        <v>0.02</v>
      </c>
      <c r="L49" s="17"/>
      <c r="O49" s="32">
        <f t="shared" ref="O49:O58" si="1">-I49+J49+K49</f>
        <v>0.37</v>
      </c>
    </row>
    <row r="50" spans="2:15" x14ac:dyDescent="0.25">
      <c r="B50" s="29">
        <v>0</v>
      </c>
      <c r="C50" s="29">
        <v>0</v>
      </c>
      <c r="D50" s="29">
        <v>1</v>
      </c>
      <c r="E50" s="4"/>
      <c r="H50" s="26" t="s">
        <v>235</v>
      </c>
      <c r="I50" s="21">
        <v>-0.15</v>
      </c>
      <c r="J50" s="21">
        <v>0.2</v>
      </c>
      <c r="K50" s="21">
        <v>0.02</v>
      </c>
      <c r="L50" s="17"/>
      <c r="O50" s="32">
        <f t="shared" si="1"/>
        <v>0.37</v>
      </c>
    </row>
    <row r="51" spans="2:15" x14ac:dyDescent="0.25">
      <c r="B51" s="29">
        <v>0</v>
      </c>
      <c r="C51" s="29">
        <v>0</v>
      </c>
      <c r="D51" s="29">
        <v>1</v>
      </c>
      <c r="H51" s="26" t="s">
        <v>235</v>
      </c>
      <c r="I51" s="21">
        <v>-0.14000000000000001</v>
      </c>
      <c r="J51" s="21">
        <v>0.2</v>
      </c>
      <c r="K51" s="21">
        <v>0.02</v>
      </c>
      <c r="L51" s="17"/>
      <c r="O51" s="32">
        <f t="shared" si="1"/>
        <v>0.36000000000000004</v>
      </c>
    </row>
    <row r="52" spans="2:15" x14ac:dyDescent="0.25">
      <c r="B52" s="29">
        <v>0</v>
      </c>
      <c r="C52" s="29">
        <v>1</v>
      </c>
      <c r="D52" s="29">
        <v>0</v>
      </c>
      <c r="E52" s="4"/>
      <c r="H52" s="26" t="s">
        <v>235</v>
      </c>
      <c r="I52" s="21">
        <v>-0.14000000000000001</v>
      </c>
      <c r="J52" s="21">
        <v>0.19</v>
      </c>
      <c r="K52" s="21">
        <v>0.02</v>
      </c>
      <c r="L52" s="17"/>
      <c r="O52" s="32">
        <f t="shared" si="1"/>
        <v>0.35000000000000003</v>
      </c>
    </row>
    <row r="53" spans="2:15" x14ac:dyDescent="0.25">
      <c r="B53" s="29">
        <v>0</v>
      </c>
      <c r="C53" s="29">
        <v>1</v>
      </c>
      <c r="D53" s="29">
        <v>0</v>
      </c>
      <c r="E53" s="4"/>
      <c r="H53" s="26" t="s">
        <v>235</v>
      </c>
      <c r="I53" s="21">
        <v>-0.14000000000000001</v>
      </c>
      <c r="J53" s="21">
        <v>0.19</v>
      </c>
      <c r="K53" s="21">
        <v>0.02</v>
      </c>
      <c r="L53" s="17"/>
      <c r="O53" s="32">
        <f t="shared" si="1"/>
        <v>0.35000000000000003</v>
      </c>
    </row>
    <row r="54" spans="2:15" x14ac:dyDescent="0.25">
      <c r="B54" s="29">
        <v>0</v>
      </c>
      <c r="C54" s="29">
        <v>1</v>
      </c>
      <c r="D54" s="29">
        <v>0</v>
      </c>
      <c r="E54" s="4"/>
      <c r="H54" s="26" t="s">
        <v>235</v>
      </c>
      <c r="I54" s="21">
        <v>-0.14000000000000001</v>
      </c>
      <c r="J54" s="21">
        <v>0.19</v>
      </c>
      <c r="K54" s="21">
        <v>0.02</v>
      </c>
      <c r="L54" s="17"/>
      <c r="O54" s="32">
        <f t="shared" si="1"/>
        <v>0.35000000000000003</v>
      </c>
    </row>
    <row r="55" spans="2:15" x14ac:dyDescent="0.25">
      <c r="B55" s="29">
        <v>0</v>
      </c>
      <c r="C55" s="29">
        <v>0</v>
      </c>
      <c r="D55" s="29">
        <v>0</v>
      </c>
      <c r="E55" s="4"/>
      <c r="H55" s="26" t="s">
        <v>235</v>
      </c>
      <c r="I55" s="21">
        <v>-0.14000000000000001</v>
      </c>
      <c r="J55" s="21">
        <v>0.18</v>
      </c>
      <c r="K55" s="21">
        <v>0.02</v>
      </c>
      <c r="L55" s="17"/>
      <c r="O55" s="32">
        <f t="shared" si="1"/>
        <v>0.34</v>
      </c>
    </row>
    <row r="56" spans="2:15" x14ac:dyDescent="0.25">
      <c r="B56" s="29">
        <v>1</v>
      </c>
      <c r="C56" s="29">
        <v>0</v>
      </c>
      <c r="D56" s="29">
        <v>0</v>
      </c>
      <c r="E56" s="4"/>
      <c r="H56" s="26" t="s">
        <v>235</v>
      </c>
      <c r="I56" s="21">
        <v>-0.03</v>
      </c>
      <c r="J56" s="21">
        <v>0.18</v>
      </c>
      <c r="K56" s="21">
        <v>0.01</v>
      </c>
      <c r="L56" s="17"/>
      <c r="O56" s="32">
        <f t="shared" si="1"/>
        <v>0.22</v>
      </c>
    </row>
    <row r="57" spans="2:15" x14ac:dyDescent="0.25">
      <c r="B57" s="29">
        <v>1</v>
      </c>
      <c r="C57" s="29">
        <v>0</v>
      </c>
      <c r="D57" s="29">
        <v>0</v>
      </c>
      <c r="E57" s="4"/>
      <c r="H57" s="26" t="s">
        <v>235</v>
      </c>
      <c r="I57" s="21">
        <v>-0.08</v>
      </c>
      <c r="J57" s="21">
        <v>0.11</v>
      </c>
      <c r="K57" s="21">
        <v>0.01</v>
      </c>
      <c r="L57" s="17"/>
      <c r="O57" s="32">
        <f t="shared" si="1"/>
        <v>0.2</v>
      </c>
    </row>
    <row r="58" spans="2:15" x14ac:dyDescent="0.25">
      <c r="B58" s="29">
        <v>1</v>
      </c>
      <c r="C58" s="29">
        <v>0</v>
      </c>
      <c r="D58" s="29">
        <v>0</v>
      </c>
      <c r="E58" s="4"/>
      <c r="H58" s="26" t="s">
        <v>235</v>
      </c>
      <c r="I58" s="21">
        <v>-0.02</v>
      </c>
      <c r="J58" s="21">
        <v>0.16</v>
      </c>
      <c r="K58" s="21">
        <v>0.01</v>
      </c>
      <c r="L58" s="17"/>
      <c r="O58" s="32">
        <f t="shared" si="1"/>
        <v>0.19</v>
      </c>
    </row>
    <row r="60" spans="2:15" x14ac:dyDescent="0.25">
      <c r="I60" s="16">
        <f>MIN(I49:I59)</f>
        <v>-0.15</v>
      </c>
      <c r="J60" s="16">
        <f>MAX(J49:J59)</f>
        <v>0.2</v>
      </c>
      <c r="K60" s="16">
        <f>MAX(K49:K59)</f>
        <v>0.02</v>
      </c>
      <c r="O60" s="32">
        <f>-I60+J60+K60</f>
        <v>0.37</v>
      </c>
    </row>
    <row r="61" spans="2:15" x14ac:dyDescent="0.25">
      <c r="K61" s="16"/>
    </row>
    <row r="62" spans="2:15" x14ac:dyDescent="0.25">
      <c r="I62" s="24" t="s">
        <v>91</v>
      </c>
      <c r="J62" s="24" t="s">
        <v>92</v>
      </c>
      <c r="K62" s="24" t="s">
        <v>94</v>
      </c>
    </row>
    <row r="63" spans="2:15" x14ac:dyDescent="0.25">
      <c r="B63" s="29"/>
      <c r="C63" s="29"/>
      <c r="D63" s="29"/>
      <c r="E63" s="4"/>
      <c r="H63" s="26">
        <v>1</v>
      </c>
      <c r="I63" s="21"/>
      <c r="J63" s="21"/>
      <c r="K63" s="21"/>
      <c r="L63" s="17"/>
      <c r="O63" s="32">
        <f>-I63+J63+K63</f>
        <v>0</v>
      </c>
    </row>
    <row r="64" spans="2:15" x14ac:dyDescent="0.25">
      <c r="B64" s="29"/>
      <c r="C64" s="29"/>
      <c r="D64" s="29"/>
      <c r="E64" s="4"/>
      <c r="H64" s="26">
        <v>2</v>
      </c>
      <c r="I64" s="21"/>
      <c r="J64" s="21"/>
      <c r="K64" s="21"/>
      <c r="L64" s="17"/>
      <c r="O64" s="32">
        <f>-I64+J64+K64</f>
        <v>0</v>
      </c>
    </row>
    <row r="65" spans="2:16" x14ac:dyDescent="0.25">
      <c r="B65" s="29"/>
      <c r="C65" s="29"/>
      <c r="D65" s="29"/>
      <c r="E65" s="4"/>
      <c r="H65" s="26">
        <v>3</v>
      </c>
      <c r="I65" s="21"/>
      <c r="J65" s="21"/>
      <c r="K65" s="21"/>
      <c r="L65" s="17"/>
      <c r="O65" s="32">
        <f>-I65+J65+K65</f>
        <v>0</v>
      </c>
    </row>
    <row r="66" spans="2:16" x14ac:dyDescent="0.25">
      <c r="B66" s="29"/>
      <c r="C66" s="29"/>
      <c r="D66" s="29"/>
      <c r="E66" s="4"/>
      <c r="H66" s="26">
        <v>4</v>
      </c>
      <c r="I66" s="21"/>
      <c r="J66" s="21"/>
      <c r="K66" s="21"/>
      <c r="L66" s="17"/>
      <c r="O66" s="32">
        <f t="shared" ref="O66:O72" si="2">-I66+J66+K66</f>
        <v>0</v>
      </c>
    </row>
    <row r="67" spans="2:16" x14ac:dyDescent="0.25">
      <c r="B67" s="29"/>
      <c r="C67" s="29"/>
      <c r="D67" s="29"/>
      <c r="E67" s="4"/>
      <c r="H67" s="26">
        <v>5</v>
      </c>
      <c r="I67" s="21"/>
      <c r="J67" s="21"/>
      <c r="K67" s="21"/>
      <c r="L67" s="17"/>
      <c r="O67" s="32">
        <f t="shared" si="2"/>
        <v>0</v>
      </c>
    </row>
    <row r="68" spans="2:16" x14ac:dyDescent="0.25">
      <c r="B68" s="29"/>
      <c r="C68" s="29"/>
      <c r="D68" s="29"/>
      <c r="E68" s="4"/>
      <c r="H68" s="26">
        <v>6</v>
      </c>
      <c r="I68" s="21"/>
      <c r="J68" s="21"/>
      <c r="K68" s="21"/>
      <c r="L68" s="17"/>
      <c r="O68" s="32">
        <f t="shared" si="2"/>
        <v>0</v>
      </c>
    </row>
    <row r="69" spans="2:16" x14ac:dyDescent="0.25">
      <c r="B69" s="29"/>
      <c r="C69" s="29"/>
      <c r="D69" s="29"/>
      <c r="E69" s="4"/>
      <c r="H69" s="26">
        <v>7</v>
      </c>
      <c r="I69" s="21"/>
      <c r="J69" s="21"/>
      <c r="K69" s="21"/>
      <c r="L69" s="17"/>
      <c r="O69" s="32">
        <f>-I69+J69+K69</f>
        <v>0</v>
      </c>
    </row>
    <row r="70" spans="2:16" x14ac:dyDescent="0.25">
      <c r="B70" s="29"/>
      <c r="C70" s="29"/>
      <c r="D70" s="29"/>
      <c r="E70" s="4"/>
      <c r="H70" s="26">
        <v>8</v>
      </c>
      <c r="I70" s="21"/>
      <c r="J70" s="21"/>
      <c r="K70" s="21"/>
      <c r="L70" s="17"/>
      <c r="O70" s="32">
        <f t="shared" si="2"/>
        <v>0</v>
      </c>
    </row>
    <row r="71" spans="2:16" x14ac:dyDescent="0.25">
      <c r="B71" s="29"/>
      <c r="C71" s="29"/>
      <c r="D71" s="29"/>
      <c r="E71" s="4"/>
      <c r="H71" s="26">
        <v>9</v>
      </c>
      <c r="I71" s="21"/>
      <c r="J71" s="21"/>
      <c r="K71" s="21"/>
      <c r="L71" s="17"/>
      <c r="O71" s="32">
        <f t="shared" si="2"/>
        <v>0</v>
      </c>
    </row>
    <row r="72" spans="2:16" x14ac:dyDescent="0.25">
      <c r="B72" s="29"/>
      <c r="C72" s="29"/>
      <c r="D72" s="29"/>
      <c r="E72" s="4"/>
      <c r="H72" s="26">
        <v>10</v>
      </c>
      <c r="I72" s="21"/>
      <c r="J72" s="21"/>
      <c r="K72" s="21"/>
      <c r="L72" s="17"/>
      <c r="O72" s="32">
        <f t="shared" si="2"/>
        <v>0</v>
      </c>
    </row>
    <row r="73" spans="2:16" x14ac:dyDescent="0.25">
      <c r="B73" s="29"/>
      <c r="C73" s="29"/>
      <c r="D73" s="29"/>
      <c r="E73" s="4"/>
      <c r="H73" s="26">
        <v>11</v>
      </c>
      <c r="I73" s="21"/>
      <c r="J73" s="21"/>
      <c r="K73" s="21"/>
      <c r="L73" s="17"/>
      <c r="O73" s="32">
        <f>-I73+J73+K73</f>
        <v>0</v>
      </c>
    </row>
    <row r="74" spans="2:16" x14ac:dyDescent="0.25">
      <c r="B74" s="29"/>
      <c r="C74" s="29"/>
      <c r="D74" s="29"/>
      <c r="E74" s="4"/>
      <c r="H74" s="26">
        <v>12</v>
      </c>
      <c r="I74" s="21"/>
      <c r="J74" s="21"/>
      <c r="K74" s="21"/>
      <c r="L74" s="17"/>
      <c r="O74" s="32">
        <f>-I74+J74+K74</f>
        <v>0</v>
      </c>
    </row>
    <row r="75" spans="2:16" x14ac:dyDescent="0.25">
      <c r="H75" s="26"/>
    </row>
    <row r="76" spans="2:16" x14ac:dyDescent="0.25">
      <c r="H76" s="26"/>
    </row>
    <row r="77" spans="2:16" x14ac:dyDescent="0.25">
      <c r="I77" s="30" t="s">
        <v>106</v>
      </c>
      <c r="J77" s="17"/>
      <c r="K77" s="16"/>
      <c r="M77" s="31" t="s">
        <v>112</v>
      </c>
      <c r="N77" s="20"/>
    </row>
    <row r="78" spans="2:16" x14ac:dyDescent="0.25">
      <c r="B78" s="19"/>
      <c r="C78" s="19"/>
      <c r="D78" s="19"/>
      <c r="E78" s="23" t="s">
        <v>60</v>
      </c>
      <c r="F78" s="18"/>
      <c r="G78" s="18"/>
      <c r="H78" s="19" t="s">
        <v>152</v>
      </c>
      <c r="I78" s="24" t="s">
        <v>107</v>
      </c>
      <c r="J78" s="25" t="s">
        <v>109</v>
      </c>
      <c r="K78" s="25" t="s">
        <v>110</v>
      </c>
      <c r="L78" s="24" t="s">
        <v>108</v>
      </c>
      <c r="M78" s="25" t="s">
        <v>113</v>
      </c>
      <c r="N78" s="20"/>
    </row>
    <row r="79" spans="2:16" x14ac:dyDescent="0.25">
      <c r="B79" s="29">
        <v>1</v>
      </c>
      <c r="C79" s="29">
        <v>1</v>
      </c>
      <c r="D79" s="29">
        <v>1</v>
      </c>
      <c r="E79" s="4" t="s">
        <v>114</v>
      </c>
      <c r="G79" s="4" t="s">
        <v>165</v>
      </c>
      <c r="H79" s="26" t="s">
        <v>111</v>
      </c>
      <c r="I79" s="21">
        <v>0.11</v>
      </c>
      <c r="K79" s="16"/>
      <c r="M79" s="21">
        <v>-0.2</v>
      </c>
      <c r="O79" s="33"/>
      <c r="P79" s="28"/>
    </row>
    <row r="80" spans="2:16" x14ac:dyDescent="0.25">
      <c r="B80" s="41"/>
      <c r="C80" s="41"/>
      <c r="D80" s="41"/>
      <c r="K80" s="16"/>
      <c r="M80" s="16"/>
      <c r="O80" s="40"/>
      <c r="P80" s="28"/>
    </row>
    <row r="81" spans="2:15" x14ac:dyDescent="0.25">
      <c r="B81" s="29">
        <v>0</v>
      </c>
      <c r="C81" s="29">
        <v>0</v>
      </c>
      <c r="D81" s="29">
        <v>1</v>
      </c>
      <c r="E81" s="4"/>
      <c r="H81" s="26" t="s">
        <v>95</v>
      </c>
      <c r="I81" s="21">
        <v>0.33</v>
      </c>
      <c r="J81" s="21">
        <v>96.05</v>
      </c>
      <c r="K81" s="21">
        <v>95.69</v>
      </c>
      <c r="L81" s="21">
        <v>89.97</v>
      </c>
      <c r="M81" s="16"/>
      <c r="O81" s="33">
        <f>SUM(J81:L81)</f>
        <v>281.71000000000004</v>
      </c>
    </row>
    <row r="82" spans="2:15" x14ac:dyDescent="0.25">
      <c r="B82" s="29">
        <v>0</v>
      </c>
      <c r="C82" s="29">
        <v>0</v>
      </c>
      <c r="D82" s="29">
        <v>1</v>
      </c>
      <c r="E82" s="4"/>
      <c r="H82" s="26" t="s">
        <v>95</v>
      </c>
      <c r="I82" s="128"/>
      <c r="J82" s="21">
        <v>96.84</v>
      </c>
      <c r="K82" s="21">
        <v>78.599999999999994</v>
      </c>
      <c r="L82" s="21">
        <v>83.92</v>
      </c>
      <c r="M82" s="16"/>
      <c r="O82" s="33">
        <f>SUM(J82:L82)</f>
        <v>259.36</v>
      </c>
    </row>
    <row r="83" spans="2:15" x14ac:dyDescent="0.25">
      <c r="B83" s="29">
        <v>0</v>
      </c>
      <c r="C83" s="29">
        <v>0</v>
      </c>
      <c r="D83" s="29">
        <v>1</v>
      </c>
      <c r="E83" s="4"/>
      <c r="H83" s="26" t="s">
        <v>95</v>
      </c>
      <c r="I83" s="128"/>
      <c r="J83" s="21">
        <v>95.22</v>
      </c>
      <c r="K83" s="21">
        <v>82.95</v>
      </c>
      <c r="L83" s="21">
        <v>78.510000000000005</v>
      </c>
      <c r="M83" s="16"/>
      <c r="O83" s="33">
        <f>SUM(J83:L83)</f>
        <v>256.68</v>
      </c>
    </row>
    <row r="84" spans="2:15" x14ac:dyDescent="0.25">
      <c r="B84" s="29">
        <v>0</v>
      </c>
      <c r="C84" s="29">
        <v>1</v>
      </c>
      <c r="D84" s="29">
        <v>0</v>
      </c>
      <c r="E84" s="4"/>
      <c r="H84" s="26" t="s">
        <v>95</v>
      </c>
      <c r="I84" s="21">
        <v>0.34</v>
      </c>
      <c r="J84" s="21">
        <v>90.42</v>
      </c>
      <c r="K84" s="21">
        <v>66.86</v>
      </c>
      <c r="L84" s="21">
        <v>69.34</v>
      </c>
      <c r="M84" s="16"/>
      <c r="O84" s="33">
        <f>SUM(J84:L84)</f>
        <v>226.62</v>
      </c>
    </row>
    <row r="85" spans="2:15" x14ac:dyDescent="0.25">
      <c r="B85" s="29">
        <v>0</v>
      </c>
      <c r="C85" s="29">
        <v>1</v>
      </c>
      <c r="D85" s="29">
        <v>0</v>
      </c>
      <c r="E85" s="4"/>
      <c r="H85" s="26" t="s">
        <v>95</v>
      </c>
      <c r="J85" s="21">
        <v>85.63</v>
      </c>
      <c r="K85" s="21">
        <v>65.540000000000006</v>
      </c>
      <c r="L85" s="21">
        <v>81.08</v>
      </c>
      <c r="M85" s="16"/>
      <c r="O85" s="33">
        <f t="shared" ref="O85:O90" si="3">SUM(J85:L85)</f>
        <v>232.25</v>
      </c>
    </row>
    <row r="86" spans="2:15" x14ac:dyDescent="0.25">
      <c r="B86" s="29">
        <v>0</v>
      </c>
      <c r="C86" s="29">
        <v>1</v>
      </c>
      <c r="D86" s="29">
        <v>0</v>
      </c>
      <c r="E86" s="4"/>
      <c r="H86" s="26" t="s">
        <v>95</v>
      </c>
      <c r="I86" s="21">
        <v>0.34</v>
      </c>
      <c r="J86" s="21">
        <v>82.27</v>
      </c>
      <c r="K86" s="21">
        <v>78.349999999999994</v>
      </c>
      <c r="L86" s="21">
        <v>99.63</v>
      </c>
      <c r="M86" s="16"/>
      <c r="O86" s="33">
        <f t="shared" si="3"/>
        <v>260.25</v>
      </c>
    </row>
    <row r="87" spans="2:15" x14ac:dyDescent="0.25">
      <c r="B87" s="29">
        <v>1</v>
      </c>
      <c r="C87" s="29">
        <v>0</v>
      </c>
      <c r="D87" s="29">
        <v>0</v>
      </c>
      <c r="E87" s="4"/>
      <c r="H87" s="26" t="s">
        <v>95</v>
      </c>
      <c r="I87" s="21">
        <v>0.32</v>
      </c>
      <c r="J87" s="21">
        <v>81.260000000000005</v>
      </c>
      <c r="K87" s="21">
        <v>70.94</v>
      </c>
      <c r="L87" s="21">
        <v>96.94</v>
      </c>
      <c r="M87" s="16"/>
      <c r="O87" s="33">
        <f t="shared" si="3"/>
        <v>249.14</v>
      </c>
    </row>
    <row r="88" spans="2:15" x14ac:dyDescent="0.25">
      <c r="B88" s="29">
        <v>1</v>
      </c>
      <c r="C88" s="29">
        <v>0</v>
      </c>
      <c r="D88" s="29">
        <v>0</v>
      </c>
      <c r="E88" s="4"/>
      <c r="H88" s="26" t="s">
        <v>95</v>
      </c>
      <c r="I88" s="21">
        <v>0.32</v>
      </c>
      <c r="J88" s="21">
        <v>76.23</v>
      </c>
      <c r="K88" s="21">
        <v>73.98</v>
      </c>
      <c r="L88" s="21">
        <v>87.65</v>
      </c>
      <c r="M88" s="16"/>
      <c r="O88" s="33">
        <f t="shared" si="3"/>
        <v>237.86</v>
      </c>
    </row>
    <row r="89" spans="2:15" x14ac:dyDescent="0.25">
      <c r="B89" s="29">
        <v>1</v>
      </c>
      <c r="C89" s="29">
        <v>0</v>
      </c>
      <c r="D89" s="29">
        <v>0</v>
      </c>
      <c r="E89" s="4"/>
      <c r="H89" s="26" t="s">
        <v>95</v>
      </c>
      <c r="I89" s="21">
        <v>0.33</v>
      </c>
      <c r="J89" s="21">
        <v>68.709999999999994</v>
      </c>
      <c r="K89" s="21">
        <v>67.09</v>
      </c>
      <c r="L89" s="21">
        <v>99.85</v>
      </c>
      <c r="M89" s="16"/>
      <c r="O89" s="33">
        <f t="shared" si="3"/>
        <v>235.65</v>
      </c>
    </row>
    <row r="90" spans="2:15" x14ac:dyDescent="0.25">
      <c r="B90" s="29">
        <v>0</v>
      </c>
      <c r="C90" s="29">
        <v>0</v>
      </c>
      <c r="D90" s="29">
        <v>0</v>
      </c>
      <c r="E90" s="4"/>
      <c r="H90" s="26"/>
      <c r="I90" s="21">
        <v>0.31</v>
      </c>
      <c r="J90" s="21">
        <v>93.22</v>
      </c>
      <c r="K90" s="21">
        <v>65.260000000000005</v>
      </c>
      <c r="L90" s="21">
        <v>71.45</v>
      </c>
      <c r="M90" s="16"/>
      <c r="O90" s="33">
        <f t="shared" si="3"/>
        <v>229.93</v>
      </c>
    </row>
    <row r="92" spans="2:15" x14ac:dyDescent="0.25">
      <c r="I92" s="32">
        <f>MAX(I81:I91)</f>
        <v>0.34</v>
      </c>
      <c r="J92" s="32">
        <f>MAX(J81:J91)</f>
        <v>96.84</v>
      </c>
      <c r="K92" s="32">
        <f>MAX(K81:K91)</f>
        <v>95.69</v>
      </c>
      <c r="L92" s="32">
        <f>MAX(L81:L91)</f>
        <v>99.85</v>
      </c>
    </row>
    <row r="95" spans="2:15" x14ac:dyDescent="0.25">
      <c r="I95" s="31" t="s">
        <v>127</v>
      </c>
      <c r="J95" s="30" t="s">
        <v>142</v>
      </c>
      <c r="K95" s="30" t="s">
        <v>57</v>
      </c>
      <c r="L95" s="30" t="s">
        <v>144</v>
      </c>
      <c r="M95" s="30" t="s">
        <v>148</v>
      </c>
      <c r="N95" s="2"/>
    </row>
    <row r="96" spans="2:15" x14ac:dyDescent="0.25">
      <c r="B96" s="19"/>
      <c r="C96" s="19"/>
      <c r="D96" s="19"/>
      <c r="E96" s="23" t="s">
        <v>141</v>
      </c>
      <c r="F96" s="18"/>
      <c r="G96" s="18"/>
      <c r="H96" s="19" t="s">
        <v>152</v>
      </c>
      <c r="I96" s="25" t="s">
        <v>128</v>
      </c>
      <c r="J96" s="24" t="s">
        <v>143</v>
      </c>
      <c r="K96" s="24" t="s">
        <v>146</v>
      </c>
      <c r="L96" s="24" t="s">
        <v>145</v>
      </c>
      <c r="M96" s="25" t="s">
        <v>149</v>
      </c>
      <c r="N96" s="2"/>
    </row>
    <row r="97" spans="1:16" x14ac:dyDescent="0.25">
      <c r="B97" s="29">
        <v>1</v>
      </c>
      <c r="C97" s="29">
        <v>1</v>
      </c>
      <c r="D97" s="29">
        <v>1</v>
      </c>
      <c r="E97" s="4" t="s">
        <v>379</v>
      </c>
      <c r="H97" s="26" t="s">
        <v>104</v>
      </c>
      <c r="J97" s="21">
        <v>0.15</v>
      </c>
      <c r="K97" s="16"/>
      <c r="M97" s="16"/>
      <c r="N97" s="2"/>
      <c r="O97" s="33">
        <f>SUM(I97:M97)</f>
        <v>0.15</v>
      </c>
    </row>
    <row r="98" spans="1:16" x14ac:dyDescent="0.25">
      <c r="B98" s="29">
        <v>1</v>
      </c>
      <c r="C98" s="29">
        <v>1</v>
      </c>
      <c r="D98" s="29">
        <v>1</v>
      </c>
      <c r="E98" s="4" t="s">
        <v>150</v>
      </c>
      <c r="H98" s="26" t="s">
        <v>95</v>
      </c>
      <c r="K98" s="16"/>
      <c r="M98" s="21">
        <v>0.5</v>
      </c>
      <c r="N98" s="2"/>
      <c r="O98" s="33">
        <f>SUM(I98:M98)</f>
        <v>0.5</v>
      </c>
    </row>
    <row r="99" spans="1:16" x14ac:dyDescent="0.25">
      <c r="B99" s="41"/>
      <c r="C99" s="41"/>
      <c r="D99" s="41"/>
      <c r="K99" s="16"/>
      <c r="M99" s="16"/>
      <c r="N99" s="2"/>
      <c r="O99" s="40"/>
    </row>
    <row r="100" spans="1:16" x14ac:dyDescent="0.25">
      <c r="B100" s="29">
        <v>1</v>
      </c>
      <c r="C100" s="29">
        <v>0</v>
      </c>
      <c r="D100" s="29">
        <v>0</v>
      </c>
      <c r="E100" s="4" t="s">
        <v>147</v>
      </c>
      <c r="H100" s="26" t="s">
        <v>95</v>
      </c>
      <c r="I100" s="21">
        <v>0.21</v>
      </c>
      <c r="J100" s="21">
        <v>0.19</v>
      </c>
      <c r="K100" s="21">
        <v>0.41</v>
      </c>
      <c r="L100" s="21">
        <v>-0.19</v>
      </c>
      <c r="M100" s="16"/>
      <c r="N100" s="2"/>
      <c r="O100" s="33">
        <f>SUM(I100:K100)-L100</f>
        <v>1</v>
      </c>
    </row>
    <row r="101" spans="1:16" x14ac:dyDescent="0.25">
      <c r="B101" s="29">
        <v>0</v>
      </c>
      <c r="C101" s="29">
        <v>1</v>
      </c>
      <c r="D101" s="29">
        <v>0</v>
      </c>
      <c r="E101" s="4" t="s">
        <v>231</v>
      </c>
      <c r="H101" s="26" t="s">
        <v>95</v>
      </c>
      <c r="I101" s="21">
        <v>0.21</v>
      </c>
      <c r="J101" s="21">
        <v>0.18</v>
      </c>
      <c r="K101" s="21">
        <v>0.44</v>
      </c>
      <c r="L101" s="21">
        <v>-0.17</v>
      </c>
      <c r="M101" s="16"/>
      <c r="N101" s="2"/>
      <c r="O101" s="33">
        <f>SUM(I101:K101)-L101</f>
        <v>1</v>
      </c>
    </row>
    <row r="102" spans="1:16" x14ac:dyDescent="0.25">
      <c r="B102" s="29">
        <v>1</v>
      </c>
      <c r="C102" s="29">
        <v>0</v>
      </c>
      <c r="D102" s="29">
        <v>0</v>
      </c>
      <c r="E102" s="4" t="s">
        <v>157</v>
      </c>
      <c r="H102" s="26" t="s">
        <v>95</v>
      </c>
      <c r="I102" s="21">
        <v>0.21</v>
      </c>
      <c r="J102" s="21">
        <v>0.17</v>
      </c>
      <c r="K102" s="21">
        <v>0.41</v>
      </c>
      <c r="L102" s="21">
        <v>-0.2</v>
      </c>
      <c r="M102" s="16"/>
      <c r="N102" s="2"/>
      <c r="O102" s="33">
        <f>SUM(I102:K102)-L102</f>
        <v>0.99</v>
      </c>
    </row>
    <row r="103" spans="1:16" x14ac:dyDescent="0.25">
      <c r="B103" s="29">
        <v>0</v>
      </c>
      <c r="C103" s="29">
        <v>1</v>
      </c>
      <c r="D103" s="29">
        <v>0</v>
      </c>
      <c r="E103" s="4" t="s">
        <v>239</v>
      </c>
      <c r="H103" s="26" t="s">
        <v>95</v>
      </c>
      <c r="I103" s="21">
        <v>0.21</v>
      </c>
      <c r="J103" s="21">
        <v>0.18</v>
      </c>
      <c r="K103" s="21">
        <v>0.42</v>
      </c>
      <c r="L103" s="21">
        <v>-0.17</v>
      </c>
      <c r="M103" s="16"/>
      <c r="N103" s="2"/>
      <c r="O103" s="33">
        <f>SUM(I103:K103)-L103</f>
        <v>0.98000000000000009</v>
      </c>
      <c r="P103" s="28"/>
    </row>
    <row r="104" spans="1:16" x14ac:dyDescent="0.25">
      <c r="B104" s="29">
        <v>0</v>
      </c>
      <c r="C104" s="29">
        <v>1</v>
      </c>
      <c r="D104" s="29">
        <v>0</v>
      </c>
      <c r="E104" s="4" t="s">
        <v>230</v>
      </c>
      <c r="H104" s="26" t="s">
        <v>95</v>
      </c>
      <c r="I104" s="21">
        <v>0.21</v>
      </c>
      <c r="J104" s="21">
        <v>0.16</v>
      </c>
      <c r="K104" s="21">
        <v>0.45</v>
      </c>
      <c r="L104" s="21">
        <v>-0.16</v>
      </c>
      <c r="M104" s="16"/>
      <c r="N104" s="2"/>
      <c r="O104" s="33">
        <f>SUM(I104:K104)-L104</f>
        <v>0.98000000000000009</v>
      </c>
    </row>
    <row r="105" spans="1:16" x14ac:dyDescent="0.25">
      <c r="A105" s="29">
        <v>1</v>
      </c>
      <c r="B105" s="29">
        <v>0</v>
      </c>
      <c r="C105" s="29">
        <v>0</v>
      </c>
      <c r="D105" s="29">
        <v>0</v>
      </c>
      <c r="E105" s="4" t="s">
        <v>382</v>
      </c>
      <c r="H105" s="26" t="s">
        <v>95</v>
      </c>
      <c r="I105" s="21">
        <v>0.21</v>
      </c>
      <c r="J105" s="21">
        <v>0.19</v>
      </c>
      <c r="K105" s="21">
        <v>0.41</v>
      </c>
      <c r="L105" s="21">
        <v>-0.17</v>
      </c>
      <c r="O105" s="33">
        <f t="shared" ref="O105:O110" si="4">SUM(I105:K105)-L105</f>
        <v>0.98000000000000009</v>
      </c>
    </row>
    <row r="106" spans="1:16" x14ac:dyDescent="0.25">
      <c r="B106" s="29">
        <v>1</v>
      </c>
      <c r="C106" s="29">
        <v>0</v>
      </c>
      <c r="D106" s="29">
        <v>0</v>
      </c>
      <c r="E106" s="4" t="s">
        <v>258</v>
      </c>
      <c r="H106" s="26" t="s">
        <v>95</v>
      </c>
      <c r="I106" s="21">
        <v>0.21</v>
      </c>
      <c r="J106" s="21">
        <v>0.16</v>
      </c>
      <c r="K106" s="21">
        <v>0.41</v>
      </c>
      <c r="L106" s="21">
        <v>-0.16</v>
      </c>
      <c r="M106" s="16"/>
      <c r="N106" s="2"/>
      <c r="O106" s="33">
        <f t="shared" si="4"/>
        <v>0.94000000000000006</v>
      </c>
      <c r="P106" s="28"/>
    </row>
    <row r="107" spans="1:16" x14ac:dyDescent="0.25">
      <c r="B107" s="29">
        <v>0</v>
      </c>
      <c r="C107" s="29">
        <v>0</v>
      </c>
      <c r="D107" s="29">
        <v>0</v>
      </c>
      <c r="E107" s="4" t="s">
        <v>239</v>
      </c>
      <c r="H107" s="26" t="s">
        <v>95</v>
      </c>
      <c r="I107" s="21">
        <v>0.21</v>
      </c>
      <c r="J107" s="21">
        <v>0.16</v>
      </c>
      <c r="K107" s="21">
        <v>0.41</v>
      </c>
      <c r="L107" s="21">
        <v>-0.16</v>
      </c>
      <c r="M107" s="16"/>
      <c r="N107" s="2"/>
      <c r="O107" s="33">
        <f t="shared" si="4"/>
        <v>0.94000000000000006</v>
      </c>
      <c r="P107" s="28"/>
    </row>
    <row r="108" spans="1:16" x14ac:dyDescent="0.25">
      <c r="B108" s="29">
        <v>0</v>
      </c>
      <c r="C108" s="29">
        <v>0</v>
      </c>
      <c r="D108" s="29">
        <v>1</v>
      </c>
      <c r="E108" s="4" t="s">
        <v>147</v>
      </c>
      <c r="H108" s="26" t="s">
        <v>95</v>
      </c>
      <c r="I108" s="21">
        <v>0.21</v>
      </c>
      <c r="J108" s="21">
        <v>0.2</v>
      </c>
      <c r="K108" s="21">
        <v>0.44</v>
      </c>
      <c r="L108" s="21">
        <v>-0.2</v>
      </c>
      <c r="M108" s="16"/>
      <c r="N108" s="2"/>
      <c r="O108" s="33">
        <f t="shared" si="4"/>
        <v>1.05</v>
      </c>
    </row>
    <row r="109" spans="1:16" x14ac:dyDescent="0.25">
      <c r="B109" s="29">
        <v>0</v>
      </c>
      <c r="C109" s="29">
        <v>0</v>
      </c>
      <c r="D109" s="29">
        <v>1</v>
      </c>
      <c r="E109" s="4" t="s">
        <v>411</v>
      </c>
      <c r="H109" s="26" t="s">
        <v>95</v>
      </c>
      <c r="I109" s="21">
        <v>0.21</v>
      </c>
      <c r="J109" s="21">
        <v>0.19</v>
      </c>
      <c r="K109" s="21">
        <v>0.41</v>
      </c>
      <c r="L109" s="21">
        <v>-0.16</v>
      </c>
      <c r="M109" s="16"/>
      <c r="N109" s="2"/>
      <c r="O109" s="33">
        <f t="shared" si="4"/>
        <v>0.97000000000000008</v>
      </c>
    </row>
    <row r="110" spans="1:16" x14ac:dyDescent="0.25">
      <c r="B110" s="29">
        <v>0</v>
      </c>
      <c r="C110" s="29">
        <v>0</v>
      </c>
      <c r="D110" s="29">
        <v>1</v>
      </c>
      <c r="E110" s="4" t="s">
        <v>239</v>
      </c>
      <c r="H110" s="26" t="s">
        <v>95</v>
      </c>
      <c r="I110" s="21">
        <v>0.21</v>
      </c>
      <c r="J110" s="21">
        <v>0.18</v>
      </c>
      <c r="K110" s="21">
        <v>0.42</v>
      </c>
      <c r="L110" s="21">
        <v>-0.17</v>
      </c>
      <c r="M110" s="16"/>
      <c r="N110" s="2"/>
      <c r="O110" s="33">
        <f t="shared" si="4"/>
        <v>0.98000000000000009</v>
      </c>
    </row>
    <row r="112" spans="1:16" x14ac:dyDescent="0.25">
      <c r="I112" s="16">
        <f>MAX(I100:I110)</f>
        <v>0.21</v>
      </c>
      <c r="J112" s="16">
        <f>MAX(J100:J110)</f>
        <v>0.2</v>
      </c>
      <c r="K112" s="16">
        <f>MAX(K100:K110)</f>
        <v>0.45</v>
      </c>
      <c r="L112" s="16">
        <f>MIN(L100:L110)</f>
        <v>-0.2</v>
      </c>
    </row>
    <row r="114" spans="2:16" x14ac:dyDescent="0.25">
      <c r="I114" s="2"/>
      <c r="J114" s="2"/>
      <c r="K114" s="2"/>
      <c r="L114" s="2"/>
    </row>
    <row r="117" spans="2:16" x14ac:dyDescent="0.25">
      <c r="I117" s="31" t="s">
        <v>127</v>
      </c>
      <c r="J117" s="30" t="s">
        <v>142</v>
      </c>
      <c r="K117" s="30" t="s">
        <v>57</v>
      </c>
      <c r="L117" s="30" t="s">
        <v>144</v>
      </c>
    </row>
    <row r="118" spans="2:16" x14ac:dyDescent="0.25">
      <c r="I118" s="25" t="s">
        <v>128</v>
      </c>
      <c r="J118" s="24" t="s">
        <v>143</v>
      </c>
      <c r="K118" s="24" t="s">
        <v>146</v>
      </c>
      <c r="L118" s="24" t="s">
        <v>145</v>
      </c>
    </row>
    <row r="119" spans="2:16" x14ac:dyDescent="0.25">
      <c r="H119" s="2"/>
      <c r="I119" s="2"/>
      <c r="J119" s="2"/>
      <c r="K119" s="2"/>
      <c r="L119" s="2"/>
      <c r="M119" s="2"/>
      <c r="N119" s="2"/>
      <c r="O119" s="2"/>
    </row>
    <row r="120" spans="2:16" x14ac:dyDescent="0.25">
      <c r="B120" s="29">
        <v>0</v>
      </c>
      <c r="C120" s="29">
        <v>0</v>
      </c>
      <c r="D120" s="29"/>
      <c r="E120" s="4"/>
      <c r="H120" s="2"/>
      <c r="I120" s="2"/>
      <c r="J120" s="2"/>
      <c r="K120" s="2"/>
      <c r="L120" s="2"/>
      <c r="M120" s="2"/>
      <c r="N120" s="2"/>
      <c r="O120" s="2"/>
      <c r="P120" s="28"/>
    </row>
    <row r="121" spans="2:16" x14ac:dyDescent="0.25">
      <c r="B121" s="29">
        <v>0</v>
      </c>
      <c r="C121" s="29">
        <v>0</v>
      </c>
      <c r="D121" s="29"/>
      <c r="E121" s="4"/>
      <c r="H121" s="2"/>
      <c r="I121" s="2"/>
      <c r="J121" s="2"/>
      <c r="K121" s="2"/>
      <c r="L121" s="2"/>
      <c r="M121" s="2"/>
      <c r="N121" s="2"/>
      <c r="O121" s="2"/>
      <c r="P121" s="28"/>
    </row>
    <row r="122" spans="2:16" x14ac:dyDescent="0.25">
      <c r="B122" s="29"/>
      <c r="C122" s="29"/>
      <c r="D122" s="29"/>
      <c r="E122" s="4"/>
      <c r="H122" s="2"/>
      <c r="I122" s="21"/>
      <c r="J122" s="21"/>
      <c r="K122" s="21"/>
      <c r="L122" s="21"/>
      <c r="M122" s="16"/>
      <c r="N122" s="2"/>
      <c r="O122" s="33"/>
      <c r="P122" s="28"/>
    </row>
    <row r="123" spans="2:16" x14ac:dyDescent="0.25">
      <c r="H123" s="2"/>
      <c r="I123" s="21">
        <v>0.21</v>
      </c>
      <c r="J123" s="21">
        <v>0.16</v>
      </c>
      <c r="K123" s="21">
        <v>0.47</v>
      </c>
      <c r="L123" s="21">
        <v>-0.18</v>
      </c>
      <c r="M123" s="16"/>
      <c r="N123" s="2"/>
      <c r="O123" s="33">
        <f t="shared" ref="O123:O128" si="5">SUM(I123:K123)-L123</f>
        <v>1.02</v>
      </c>
    </row>
    <row r="124" spans="2:16" x14ac:dyDescent="0.25">
      <c r="B124" s="29">
        <v>0</v>
      </c>
      <c r="C124" s="29">
        <v>0</v>
      </c>
      <c r="D124" s="29"/>
      <c r="E124" s="4"/>
      <c r="H124" s="2"/>
      <c r="I124" s="21">
        <v>0.21</v>
      </c>
      <c r="J124" s="21">
        <v>0.16</v>
      </c>
      <c r="K124" s="21">
        <v>0.46</v>
      </c>
      <c r="L124" s="21">
        <v>-0.16</v>
      </c>
      <c r="M124" s="16"/>
      <c r="N124" s="2"/>
      <c r="O124" s="33">
        <f t="shared" si="5"/>
        <v>0.9900000000000001</v>
      </c>
      <c r="P124" s="28"/>
    </row>
    <row r="125" spans="2:16" x14ac:dyDescent="0.25">
      <c r="B125" s="29">
        <v>0</v>
      </c>
      <c r="C125" s="29">
        <v>0</v>
      </c>
      <c r="D125" s="29"/>
      <c r="E125" s="4"/>
      <c r="H125" s="2"/>
      <c r="I125" s="21">
        <v>0.21</v>
      </c>
      <c r="J125" s="21">
        <v>0.17</v>
      </c>
      <c r="K125" s="21">
        <v>0.43</v>
      </c>
      <c r="L125" s="21">
        <v>-0.16</v>
      </c>
      <c r="M125" s="16"/>
      <c r="N125" s="2"/>
      <c r="O125" s="33">
        <f t="shared" si="5"/>
        <v>0.97000000000000008</v>
      </c>
      <c r="P125" s="28"/>
    </row>
    <row r="126" spans="2:16" x14ac:dyDescent="0.25">
      <c r="B126" s="29">
        <v>0</v>
      </c>
      <c r="C126" s="29">
        <v>0</v>
      </c>
      <c r="D126" s="29"/>
      <c r="E126" s="4"/>
      <c r="H126" s="2"/>
      <c r="I126" s="21">
        <v>0.21</v>
      </c>
      <c r="J126" s="21">
        <v>0.16</v>
      </c>
      <c r="K126" s="21">
        <v>0.42</v>
      </c>
      <c r="L126" s="21">
        <v>-0.18</v>
      </c>
      <c r="M126" s="16"/>
      <c r="N126" s="2"/>
      <c r="O126" s="33">
        <f t="shared" si="5"/>
        <v>0.97</v>
      </c>
      <c r="P126" s="28"/>
    </row>
    <row r="127" spans="2:16" x14ac:dyDescent="0.25">
      <c r="B127" s="29">
        <v>0</v>
      </c>
      <c r="C127" s="29">
        <v>0</v>
      </c>
      <c r="D127" s="29"/>
      <c r="E127" s="4"/>
      <c r="H127" s="2"/>
      <c r="I127" s="21">
        <v>0.21</v>
      </c>
      <c r="J127" s="21">
        <v>0.17</v>
      </c>
      <c r="K127" s="21">
        <v>0.42</v>
      </c>
      <c r="L127" s="21">
        <v>-0.16</v>
      </c>
      <c r="M127" s="16"/>
      <c r="N127" s="2"/>
      <c r="O127" s="33">
        <f t="shared" si="5"/>
        <v>0.96000000000000008</v>
      </c>
      <c r="P127" s="28"/>
    </row>
    <row r="128" spans="2:16" x14ac:dyDescent="0.25">
      <c r="B128" s="29">
        <v>0</v>
      </c>
      <c r="C128" s="29">
        <v>0</v>
      </c>
      <c r="D128" s="29"/>
      <c r="E128" s="4"/>
      <c r="H128" s="2"/>
      <c r="I128" s="21">
        <v>0.21</v>
      </c>
      <c r="J128" s="21">
        <v>0.17</v>
      </c>
      <c r="K128" s="21">
        <v>0.41</v>
      </c>
      <c r="L128" s="21">
        <v>-0.16</v>
      </c>
      <c r="M128" s="16"/>
      <c r="N128" s="2"/>
      <c r="O128" s="33">
        <f t="shared" si="5"/>
        <v>0.95000000000000007</v>
      </c>
      <c r="P128" s="28"/>
    </row>
    <row r="129" spans="2:16" x14ac:dyDescent="0.25">
      <c r="B129" s="29">
        <v>0</v>
      </c>
      <c r="C129" s="29">
        <v>0</v>
      </c>
      <c r="D129" s="29"/>
      <c r="E129" s="4"/>
      <c r="H129" s="2"/>
      <c r="I129" s="2"/>
      <c r="J129" s="2"/>
      <c r="K129" s="2"/>
      <c r="L129" s="2"/>
      <c r="M129" s="2"/>
      <c r="N129" s="2"/>
      <c r="O129" s="2"/>
      <c r="P129" s="28"/>
    </row>
    <row r="130" spans="2:16" x14ac:dyDescent="0.25">
      <c r="H130" s="26"/>
    </row>
    <row r="131" spans="2:16" x14ac:dyDescent="0.25">
      <c r="H131" s="26"/>
      <c r="I131" s="16">
        <f>MAX(I124:I128)</f>
        <v>0.21</v>
      </c>
      <c r="J131" s="16">
        <f>MAX(J110:J128)</f>
        <v>0.2</v>
      </c>
      <c r="K131" s="16">
        <f>MAX(K110:K128)</f>
        <v>0.47</v>
      </c>
      <c r="L131" s="16">
        <f>MIN(L110:L128)</f>
        <v>-0.2</v>
      </c>
    </row>
    <row r="132" spans="2:16" x14ac:dyDescent="0.25">
      <c r="H132" s="26"/>
    </row>
    <row r="133" spans="2:16" x14ac:dyDescent="0.25">
      <c r="H133" s="26"/>
    </row>
    <row r="134" spans="2:16" x14ac:dyDescent="0.25">
      <c r="H134" s="26"/>
    </row>
    <row r="135" spans="2:16" x14ac:dyDescent="0.25">
      <c r="H135" s="26"/>
    </row>
    <row r="136" spans="2:16" x14ac:dyDescent="0.25">
      <c r="H136" s="26"/>
    </row>
    <row r="137" spans="2:16" x14ac:dyDescent="0.25">
      <c r="H137" s="2"/>
    </row>
  </sheetData>
  <conditionalFormatting sqref="E30:G30 E29:J29 K29:L30 I30:J30 E77:G78 I77:L78 H77 E95:L96">
    <cfRule type="expression" dxfId="174" priority="111" stopIfTrue="1">
      <formula>OR(ISBLANK(E29), ISNUMBER(E29), ISTEXT(E29))</formula>
    </cfRule>
  </conditionalFormatting>
  <conditionalFormatting sqref="M30">
    <cfRule type="expression" dxfId="173" priority="109" stopIfTrue="1">
      <formula>OR(ISBLANK(M30), ISNUMBER(M30), ISTEXT(M30))</formula>
    </cfRule>
  </conditionalFormatting>
  <conditionalFormatting sqref="M29">
    <cfRule type="expression" dxfId="172" priority="110" stopIfTrue="1">
      <formula>OR(ISBLANK(M29), ISNUMBER(M29), ISTEXT(M29))</formula>
    </cfRule>
  </conditionalFormatting>
  <conditionalFormatting sqref="N30">
    <cfRule type="expression" dxfId="171" priority="107" stopIfTrue="1">
      <formula>OR(ISBLANK(N30), ISNUMBER(N30), ISTEXT(N30))</formula>
    </cfRule>
  </conditionalFormatting>
  <conditionalFormatting sqref="N29">
    <cfRule type="expression" dxfId="170" priority="106" stopIfTrue="1">
      <formula>OR(ISBLANK(N29), ISNUMBER(N29), ISTEXT(N29))</formula>
    </cfRule>
  </conditionalFormatting>
  <conditionalFormatting sqref="M78">
    <cfRule type="expression" dxfId="169" priority="102" stopIfTrue="1">
      <formula>OR(ISBLANK(M78), ISNUMBER(M78), ISTEXT(M78))</formula>
    </cfRule>
  </conditionalFormatting>
  <conditionalFormatting sqref="M77">
    <cfRule type="expression" dxfId="168" priority="103" stopIfTrue="1">
      <formula>OR(ISBLANK(M77), ISNUMBER(M77), ISTEXT(M77))</formula>
    </cfRule>
  </conditionalFormatting>
  <conditionalFormatting sqref="N78">
    <cfRule type="expression" dxfId="167" priority="101" stopIfTrue="1">
      <formula>OR(ISBLANK(N78), ISNUMBER(N78), ISTEXT(N78))</formula>
    </cfRule>
  </conditionalFormatting>
  <conditionalFormatting sqref="N77">
    <cfRule type="expression" dxfId="166" priority="100" stopIfTrue="1">
      <formula>OR(ISBLANK(N77), ISNUMBER(N77), ISTEXT(N77))</formula>
    </cfRule>
  </conditionalFormatting>
  <conditionalFormatting sqref="M95:M96">
    <cfRule type="expression" dxfId="165" priority="70" stopIfTrue="1">
      <formula>OR(ISBLANK(M95), ISNUMBER(M95), ISTEXT(M95))</formula>
    </cfRule>
  </conditionalFormatting>
  <conditionalFormatting sqref="M95:M96">
    <cfRule type="expression" dxfId="164" priority="69" stopIfTrue="1">
      <formula>OR(ISBLANK(M95), ISNUMBER(M95), ISTEXT(M95))</formula>
    </cfRule>
  </conditionalFormatting>
  <conditionalFormatting sqref="E1:G1 I1:N1 B29:B30 B77 B95 B1">
    <cfRule type="expression" dxfId="163" priority="112" stopIfTrue="1">
      <formula>OR(ISBLANK(B1), ISNUMBER(B1), ISTEXT(B1))</formula>
    </cfRule>
  </conditionalFormatting>
  <conditionalFormatting sqref="H78">
    <cfRule type="expression" dxfId="162" priority="64" stopIfTrue="1">
      <formula>OR(ISBLANK(H78), ISNUMBER(H78), ISTEXT(H78))</formula>
    </cfRule>
  </conditionalFormatting>
  <conditionalFormatting sqref="H30">
    <cfRule type="expression" dxfId="161" priority="63" stopIfTrue="1">
      <formula>OR(ISBLANK(H30), ISNUMBER(H30), ISTEXT(H30))</formula>
    </cfRule>
  </conditionalFormatting>
  <conditionalFormatting sqref="H1">
    <cfRule type="expression" dxfId="160" priority="62" stopIfTrue="1">
      <formula>OR(ISBLANK(H1), ISNUMBER(H1), ISTEXT(H1))</formula>
    </cfRule>
  </conditionalFormatting>
  <conditionalFormatting sqref="C29:D29">
    <cfRule type="expression" dxfId="159" priority="46" stopIfTrue="1">
      <formula>OR(ISBLANK(C29), ISNUMBER(C29), ISTEXT(C29))</formula>
    </cfRule>
  </conditionalFormatting>
  <conditionalFormatting sqref="C77:D77">
    <cfRule type="expression" dxfId="158" priority="45" stopIfTrue="1">
      <formula>OR(ISBLANK(C77), ISNUMBER(C77), ISTEXT(C77))</formula>
    </cfRule>
  </conditionalFormatting>
  <conditionalFormatting sqref="C95:D95">
    <cfRule type="expression" dxfId="157" priority="44" stopIfTrue="1">
      <formula>OR(ISBLANK(C95), ISNUMBER(C95), ISTEXT(C95))</formula>
    </cfRule>
  </conditionalFormatting>
  <conditionalFormatting sqref="C1:D1">
    <cfRule type="expression" dxfId="156" priority="42" stopIfTrue="1">
      <formula>OR(ISBLANK(C1), ISNUMBER(C1), ISTEXT(C1))</formula>
    </cfRule>
  </conditionalFormatting>
  <conditionalFormatting sqref="C30:D30">
    <cfRule type="expression" dxfId="155" priority="41" stopIfTrue="1">
      <formula>OR(ISBLANK(C30), ISNUMBER(C30), ISTEXT(C30))</formula>
    </cfRule>
  </conditionalFormatting>
  <conditionalFormatting sqref="E6:L6 E7:G7 I7:L7">
    <cfRule type="expression" dxfId="154" priority="39" stopIfTrue="1">
      <formula>OR(ISBLANK(E6), ISNUMBER(E6), ISTEXT(E6))</formula>
    </cfRule>
  </conditionalFormatting>
  <conditionalFormatting sqref="M7">
    <cfRule type="expression" dxfId="153" priority="37" stopIfTrue="1">
      <formula>OR(ISBLANK(M7), ISNUMBER(M7), ISTEXT(M7))</formula>
    </cfRule>
  </conditionalFormatting>
  <conditionalFormatting sqref="M6">
    <cfRule type="expression" dxfId="152" priority="38" stopIfTrue="1">
      <formula>OR(ISBLANK(M6), ISNUMBER(M6), ISTEXT(M6))</formula>
    </cfRule>
  </conditionalFormatting>
  <conditionalFormatting sqref="N7">
    <cfRule type="expression" dxfId="151" priority="36" stopIfTrue="1">
      <formula>OR(ISBLANK(N7), ISNUMBER(N7), ISTEXT(N7))</formula>
    </cfRule>
  </conditionalFormatting>
  <conditionalFormatting sqref="N6">
    <cfRule type="expression" dxfId="150" priority="35" stopIfTrue="1">
      <formula>OR(ISBLANK(N6), ISNUMBER(N6), ISTEXT(N6))</formula>
    </cfRule>
  </conditionalFormatting>
  <conditionalFormatting sqref="B6:B7">
    <cfRule type="expression" dxfId="149" priority="40" stopIfTrue="1">
      <formula>OR(ISBLANK(B6), ISNUMBER(B6), ISTEXT(B6))</formula>
    </cfRule>
  </conditionalFormatting>
  <conditionalFormatting sqref="H7">
    <cfRule type="expression" dxfId="148" priority="34" stopIfTrue="1">
      <formula>OR(ISBLANK(H7), ISNUMBER(H7), ISTEXT(H7))</formula>
    </cfRule>
  </conditionalFormatting>
  <conditionalFormatting sqref="C6:D6">
    <cfRule type="expression" dxfId="147" priority="33" stopIfTrue="1">
      <formula>OR(ISBLANK(C6), ISNUMBER(C6), ISTEXT(C6))</formula>
    </cfRule>
  </conditionalFormatting>
  <conditionalFormatting sqref="C7:D7">
    <cfRule type="expression" dxfId="146" priority="32" stopIfTrue="1">
      <formula>OR(ISBLANK(C7), ISNUMBER(C7), ISTEXT(C7))</formula>
    </cfRule>
  </conditionalFormatting>
  <conditionalFormatting sqref="B78">
    <cfRule type="expression" dxfId="145" priority="31" stopIfTrue="1">
      <formula>OR(ISBLANK(B78), ISNUMBER(B78), ISTEXT(B78))</formula>
    </cfRule>
  </conditionalFormatting>
  <conditionalFormatting sqref="C78:D78">
    <cfRule type="expression" dxfId="144" priority="30" stopIfTrue="1">
      <formula>OR(ISBLANK(C78), ISNUMBER(C78), ISTEXT(C78))</formula>
    </cfRule>
  </conditionalFormatting>
  <conditionalFormatting sqref="B96">
    <cfRule type="expression" dxfId="143" priority="27" stopIfTrue="1">
      <formula>OR(ISBLANK(B96), ISNUMBER(B96), ISTEXT(B96))</formula>
    </cfRule>
  </conditionalFormatting>
  <conditionalFormatting sqref="C96:D96">
    <cfRule type="expression" dxfId="142" priority="26" stopIfTrue="1">
      <formula>OR(ISBLANK(C96), ISNUMBER(C96), ISTEXT(C96))</formula>
    </cfRule>
  </conditionalFormatting>
  <conditionalFormatting sqref="B47">
    <cfRule type="expression" dxfId="141" priority="113" stopIfTrue="1">
      <formula>OR(ISBLANK(B47), ISNUMBER(B47), ISTEXT(B47))</formula>
    </cfRule>
  </conditionalFormatting>
  <conditionalFormatting sqref="C47:D47">
    <cfRule type="expression" dxfId="140" priority="114" stopIfTrue="1">
      <formula>OR(ISBLANK(C47), ISNUMBER(C47), ISTEXT(C47))</formula>
    </cfRule>
  </conditionalFormatting>
  <conditionalFormatting sqref="E47">
    <cfRule type="expression" dxfId="139" priority="115" stopIfTrue="1">
      <formula>OR(ISBLANK(E47), ISNUMBER(E47), ISTEXT(E47))</formula>
    </cfRule>
  </conditionalFormatting>
  <conditionalFormatting sqref="F47">
    <cfRule type="expression" dxfId="138" priority="116" stopIfTrue="1">
      <formula>OR(ISBLANK(F47), ISNUMBER(F47), ISTEXT(F47))</formula>
    </cfRule>
  </conditionalFormatting>
  <conditionalFormatting sqref="G47">
    <cfRule type="expression" dxfId="137" priority="117" stopIfTrue="1">
      <formula>OR(ISBLANK(G47), ISNUMBER(G47), ISTEXT(G47))</formula>
    </cfRule>
  </conditionalFormatting>
  <conditionalFormatting sqref="H47">
    <cfRule type="expression" dxfId="136" priority="118" stopIfTrue="1">
      <formula>OR(ISBLANK(H47), ISNUMBER(H47), ISTEXT(H47))</formula>
    </cfRule>
  </conditionalFormatting>
  <conditionalFormatting sqref="I47">
    <cfRule type="expression" dxfId="135" priority="119" stopIfTrue="1">
      <formula>OR(ISBLANK(I47), ISNUMBER(I47), ISTEXT(I47))</formula>
    </cfRule>
  </conditionalFormatting>
  <conditionalFormatting sqref="J47">
    <cfRule type="expression" dxfId="134" priority="120" stopIfTrue="1">
      <formula>OR(ISBLANK(J47), ISNUMBER(J47), ISTEXT(J47))</formula>
    </cfRule>
  </conditionalFormatting>
  <conditionalFormatting sqref="L47">
    <cfRule type="expression" dxfId="133" priority="121" stopIfTrue="1">
      <formula>OR(ISBLANK(L47), ISNUMBER(L47), ISTEXT(L47))</formula>
    </cfRule>
  </conditionalFormatting>
  <conditionalFormatting sqref="K47">
    <cfRule type="expression" dxfId="132" priority="122" stopIfTrue="1">
      <formula>OR(ISBLANK(K47), ISNUMBER(K47), ISTEXT(K47))</formula>
    </cfRule>
  </conditionalFormatting>
  <conditionalFormatting sqref="M47:N47">
    <cfRule type="expression" dxfId="131" priority="124" stopIfTrue="1">
      <formula>OR(ISBLANK(M47), ISNUMBER(M47), ISTEXT(M47))</formula>
    </cfRule>
  </conditionalFormatting>
  <conditionalFormatting sqref="B48">
    <cfRule type="expression" dxfId="130" priority="125" stopIfTrue="1">
      <formula>OR(ISBLANK(B48), ISNUMBER(B48), ISTEXT(B48))</formula>
    </cfRule>
  </conditionalFormatting>
  <conditionalFormatting sqref="C48:D48">
    <cfRule type="expression" dxfId="129" priority="126" stopIfTrue="1">
      <formula>OR(ISBLANK(C48), ISNUMBER(C48), ISTEXT(C48))</formula>
    </cfRule>
  </conditionalFormatting>
  <conditionalFormatting sqref="E48">
    <cfRule type="expression" dxfId="128" priority="127" stopIfTrue="1">
      <formula>OR(ISBLANK(E48), ISNUMBER(E48), ISTEXT(E48))</formula>
    </cfRule>
  </conditionalFormatting>
  <conditionalFormatting sqref="F48">
    <cfRule type="expression" dxfId="127" priority="128" stopIfTrue="1">
      <formula>OR(ISBLANK(F48), ISNUMBER(F48), ISTEXT(F48))</formula>
    </cfRule>
  </conditionalFormatting>
  <conditionalFormatting sqref="G48">
    <cfRule type="expression" dxfId="126" priority="129" stopIfTrue="1">
      <formula>OR(ISBLANK(G48), ISNUMBER(G48), ISTEXT(G48))</formula>
    </cfRule>
  </conditionalFormatting>
  <conditionalFormatting sqref="H48">
    <cfRule type="expression" dxfId="125" priority="130" stopIfTrue="1">
      <formula>OR(ISBLANK(H48), ISNUMBER(H48), ISTEXT(H48))</formula>
    </cfRule>
  </conditionalFormatting>
  <conditionalFormatting sqref="I48">
    <cfRule type="expression" dxfId="124" priority="131" stopIfTrue="1">
      <formula>OR(ISBLANK(I48), ISNUMBER(I48), ISTEXT(I48))</formula>
    </cfRule>
  </conditionalFormatting>
  <conditionalFormatting sqref="J48">
    <cfRule type="expression" dxfId="123" priority="132" stopIfTrue="1">
      <formula>OR(ISBLANK(J48), ISNUMBER(J48), ISTEXT(J48))</formula>
    </cfRule>
  </conditionalFormatting>
  <conditionalFormatting sqref="L48">
    <cfRule type="expression" dxfId="122" priority="133" stopIfTrue="1">
      <formula>OR(ISBLANK(L48), ISNUMBER(L48), ISTEXT(L48))</formula>
    </cfRule>
  </conditionalFormatting>
  <conditionalFormatting sqref="K48">
    <cfRule type="expression" dxfId="121" priority="134" stopIfTrue="1">
      <formula>OR(ISBLANK(K48), ISNUMBER(K48), ISTEXT(K48))</formula>
    </cfRule>
  </conditionalFormatting>
  <conditionalFormatting sqref="M48:N48">
    <cfRule type="expression" dxfId="120" priority="136" stopIfTrue="1">
      <formula>OR(ISBLANK(M48), ISNUMBER(M48), ISTEXT(M48))</formula>
    </cfRule>
  </conditionalFormatting>
  <conditionalFormatting sqref="A1">
    <cfRule type="expression" dxfId="119" priority="16" stopIfTrue="1">
      <formula>OR(ISBLANK(A1), ISNUMBER(A1), ISTEXT(A1))</formula>
    </cfRule>
  </conditionalFormatting>
  <conditionalFormatting sqref="E20:G20 E19:J19 K19:K20 I20:J20">
    <cfRule type="expression" dxfId="118" priority="14" stopIfTrue="1">
      <formula>OR(ISBLANK(E19), ISNUMBER(E19), ISTEXT(E19))</formula>
    </cfRule>
  </conditionalFormatting>
  <conditionalFormatting sqref="M20">
    <cfRule type="expression" dxfId="117" priority="12" stopIfTrue="1">
      <formula>OR(ISBLANK(M20), ISNUMBER(M20), ISTEXT(M20))</formula>
    </cfRule>
  </conditionalFormatting>
  <conditionalFormatting sqref="M19">
    <cfRule type="expression" dxfId="116" priority="13" stopIfTrue="1">
      <formula>OR(ISBLANK(M19), ISNUMBER(M19), ISTEXT(M19))</formula>
    </cfRule>
  </conditionalFormatting>
  <conditionalFormatting sqref="N20">
    <cfRule type="expression" dxfId="115" priority="11" stopIfTrue="1">
      <formula>OR(ISBLANK(N20), ISNUMBER(N20), ISTEXT(N20))</formula>
    </cfRule>
  </conditionalFormatting>
  <conditionalFormatting sqref="N19">
    <cfRule type="expression" dxfId="114" priority="10" stopIfTrue="1">
      <formula>OR(ISBLANK(N19), ISNUMBER(N19), ISTEXT(N19))</formula>
    </cfRule>
  </conditionalFormatting>
  <conditionalFormatting sqref="B19:B20">
    <cfRule type="expression" dxfId="113" priority="15" stopIfTrue="1">
      <formula>OR(ISBLANK(B19), ISNUMBER(B19), ISTEXT(B19))</formula>
    </cfRule>
  </conditionalFormatting>
  <conditionalFormatting sqref="H20">
    <cfRule type="expression" dxfId="112" priority="9" stopIfTrue="1">
      <formula>OR(ISBLANK(H20), ISNUMBER(H20), ISTEXT(H20))</formula>
    </cfRule>
  </conditionalFormatting>
  <conditionalFormatting sqref="C19:D19">
    <cfRule type="expression" dxfId="111" priority="8" stopIfTrue="1">
      <formula>OR(ISBLANK(C19), ISNUMBER(C19), ISTEXT(C19))</formula>
    </cfRule>
  </conditionalFormatting>
  <conditionalFormatting sqref="C20:D20">
    <cfRule type="expression" dxfId="110" priority="7" stopIfTrue="1">
      <formula>OR(ISBLANK(C20), ISNUMBER(C20), ISTEXT(C20))</formula>
    </cfRule>
  </conditionalFormatting>
  <conditionalFormatting sqref="L19:L20">
    <cfRule type="expression" dxfId="109" priority="6" stopIfTrue="1">
      <formula>OR(ISBLANK(L19), ISNUMBER(L19), ISTEXT(L19))</formula>
    </cfRule>
  </conditionalFormatting>
  <conditionalFormatting sqref="K117:L118">
    <cfRule type="expression" dxfId="108" priority="5" stopIfTrue="1">
      <formula>OR(ISBLANK(K117), ISNUMBER(K117), ISTEXT(K117))</formula>
    </cfRule>
  </conditionalFormatting>
  <conditionalFormatting sqref="I117:J118">
    <cfRule type="expression" dxfId="107" priority="4" stopIfTrue="1">
      <formula>OR(ISBLANK(I117), ISNUMBER(I117), ISTEXT(I117))</formula>
    </cfRule>
  </conditionalFormatting>
  <conditionalFormatting sqref="I62">
    <cfRule type="expression" dxfId="106" priority="1" stopIfTrue="1">
      <formula>OR(ISBLANK(I62), ISNUMBER(I62), ISTEXT(I62))</formula>
    </cfRule>
  </conditionalFormatting>
  <conditionalFormatting sqref="J62">
    <cfRule type="expression" dxfId="105" priority="2" stopIfTrue="1">
      <formula>OR(ISBLANK(J62), ISNUMBER(J62), ISTEXT(J62))</formula>
    </cfRule>
  </conditionalFormatting>
  <conditionalFormatting sqref="K62">
    <cfRule type="expression" dxfId="104" priority="3" stopIfTrue="1">
      <formula>OR(ISBLANK(K62), ISNUMBER(K62), ISTEXT(K62))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showGridLines="0" zoomScale="150" zoomScaleNormal="15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6" width="9.140625" style="2"/>
    <col min="7" max="7" width="9.140625" style="15"/>
    <col min="8" max="9" width="9.140625" style="16"/>
    <col min="10" max="10" width="9.140625" style="17"/>
    <col min="11" max="11" width="9.140625" style="16"/>
    <col min="12" max="14" width="9.140625" style="17"/>
    <col min="15" max="16" width="9.140625" style="16"/>
    <col min="17" max="17" width="9.140625" style="28"/>
    <col min="18" max="16384" width="9.140625" style="2"/>
  </cols>
  <sheetData>
    <row r="1" spans="2:17" x14ac:dyDescent="0.25">
      <c r="C1" s="23" t="s">
        <v>326</v>
      </c>
      <c r="D1" s="23" t="s">
        <v>327</v>
      </c>
      <c r="E1" s="18"/>
      <c r="F1" s="18"/>
      <c r="G1" s="43"/>
      <c r="H1" s="43" t="s">
        <v>94</v>
      </c>
      <c r="I1" s="24" t="s">
        <v>60</v>
      </c>
      <c r="J1" s="20"/>
      <c r="K1" s="45"/>
      <c r="L1" s="20"/>
      <c r="M1" s="20"/>
      <c r="N1" s="20"/>
    </row>
    <row r="2" spans="2:17" x14ac:dyDescent="0.25">
      <c r="C2" s="4"/>
      <c r="D2" s="4" t="s">
        <v>326</v>
      </c>
      <c r="G2" s="26"/>
      <c r="H2" s="27">
        <v>14360.9</v>
      </c>
      <c r="I2" s="27">
        <v>881</v>
      </c>
    </row>
    <row r="3" spans="2:17" x14ac:dyDescent="0.25">
      <c r="D3" s="4"/>
      <c r="H3" s="56"/>
      <c r="I3" s="56"/>
    </row>
    <row r="4" spans="2:17" x14ac:dyDescent="0.25">
      <c r="D4" s="4"/>
      <c r="G4" s="26"/>
      <c r="H4" s="59"/>
      <c r="I4" s="59"/>
    </row>
    <row r="5" spans="2:17" x14ac:dyDescent="0.25">
      <c r="H5" s="56"/>
      <c r="I5" s="56"/>
    </row>
    <row r="6" spans="2:17" x14ac:dyDescent="0.25">
      <c r="K6" s="30"/>
      <c r="L6" s="31"/>
      <c r="M6" s="31"/>
      <c r="N6" s="25"/>
    </row>
    <row r="7" spans="2:17" x14ac:dyDescent="0.25">
      <c r="B7" s="19"/>
      <c r="C7" s="19"/>
      <c r="D7" s="23" t="s">
        <v>219</v>
      </c>
      <c r="E7" s="18"/>
      <c r="F7" s="18"/>
      <c r="G7" s="19" t="s">
        <v>152</v>
      </c>
      <c r="H7" s="24"/>
      <c r="I7" s="24"/>
      <c r="J7" s="25"/>
      <c r="K7" s="24"/>
      <c r="L7" s="25"/>
      <c r="M7" s="25"/>
      <c r="N7" s="25"/>
    </row>
    <row r="8" spans="2:17" x14ac:dyDescent="0.25">
      <c r="B8" s="29"/>
      <c r="C8" s="29"/>
      <c r="D8" s="4"/>
      <c r="F8" s="4" t="s">
        <v>165</v>
      </c>
    </row>
    <row r="9" spans="2:17" x14ac:dyDescent="0.25">
      <c r="B9" s="29"/>
      <c r="C9" s="29"/>
      <c r="D9" s="4"/>
      <c r="F9" s="4" t="s">
        <v>165</v>
      </c>
    </row>
    <row r="11" spans="2:17" s="16" customFormat="1" x14ac:dyDescent="0.25">
      <c r="B11" s="2"/>
      <c r="C11" s="2"/>
      <c r="D11" s="2"/>
      <c r="E11" s="2"/>
      <c r="F11" s="2"/>
      <c r="G11" s="15"/>
      <c r="I11" s="17"/>
      <c r="J11" s="16" t="s">
        <v>329</v>
      </c>
      <c r="L11" s="31"/>
      <c r="M11" s="31"/>
      <c r="N11" s="25"/>
      <c r="Q11" s="28"/>
    </row>
    <row r="12" spans="2:17" s="28" customFormat="1" x14ac:dyDescent="0.25">
      <c r="B12" s="19"/>
      <c r="C12" s="19"/>
      <c r="D12" s="23" t="s">
        <v>168</v>
      </c>
      <c r="E12" s="18"/>
      <c r="F12" s="18"/>
      <c r="G12" s="19" t="s">
        <v>152</v>
      </c>
      <c r="H12" s="24" t="s">
        <v>94</v>
      </c>
      <c r="I12" s="25" t="s">
        <v>128</v>
      </c>
      <c r="J12" s="24" t="s">
        <v>99</v>
      </c>
      <c r="K12" s="24"/>
      <c r="L12" s="25"/>
      <c r="M12" s="25"/>
      <c r="N12" s="25"/>
      <c r="O12" s="16"/>
      <c r="P12" s="16"/>
    </row>
    <row r="13" spans="2:17" s="28" customFormat="1" x14ac:dyDescent="0.25">
      <c r="B13" s="29">
        <v>0</v>
      </c>
      <c r="C13" s="42">
        <v>0</v>
      </c>
      <c r="D13" s="4"/>
      <c r="E13" s="2"/>
      <c r="F13" s="2"/>
      <c r="G13" s="26" t="s">
        <v>95</v>
      </c>
      <c r="H13" s="21"/>
      <c r="I13" s="21"/>
      <c r="J13" s="21"/>
      <c r="K13" s="21"/>
      <c r="L13" s="17"/>
      <c r="M13" s="17"/>
      <c r="N13" s="17"/>
      <c r="O13" s="32">
        <f>SUM(H13:J13)</f>
        <v>0</v>
      </c>
      <c r="P13" s="16"/>
    </row>
    <row r="14" spans="2:17" s="28" customFormat="1" x14ac:dyDescent="0.25">
      <c r="B14" s="29">
        <v>0</v>
      </c>
      <c r="C14" s="29">
        <v>1</v>
      </c>
      <c r="D14" s="4" t="s">
        <v>330</v>
      </c>
      <c r="E14" s="2"/>
      <c r="F14" s="2"/>
      <c r="G14" s="26" t="s">
        <v>95</v>
      </c>
      <c r="H14" s="21">
        <v>0.11</v>
      </c>
      <c r="I14" s="21">
        <v>0.16</v>
      </c>
      <c r="J14" s="21">
        <v>0.08</v>
      </c>
      <c r="K14" s="21"/>
      <c r="L14" s="17"/>
      <c r="M14" s="17"/>
      <c r="N14" s="17"/>
      <c r="O14" s="32">
        <f>SUM(H14:J14)</f>
        <v>0.35000000000000003</v>
      </c>
      <c r="P14" s="16"/>
    </row>
    <row r="15" spans="2:17" s="28" customFormat="1" x14ac:dyDescent="0.25">
      <c r="B15" s="29">
        <v>0</v>
      </c>
      <c r="C15" s="29">
        <v>1</v>
      </c>
      <c r="D15" s="4" t="s">
        <v>328</v>
      </c>
      <c r="E15" s="2"/>
      <c r="F15" s="2"/>
      <c r="G15" s="26" t="s">
        <v>95</v>
      </c>
      <c r="H15" s="21">
        <v>0.1</v>
      </c>
      <c r="I15" s="21">
        <v>0.17</v>
      </c>
      <c r="J15" s="21">
        <v>0.08</v>
      </c>
      <c r="K15" s="21"/>
      <c r="L15" s="17"/>
      <c r="M15" s="17"/>
      <c r="N15" s="17"/>
      <c r="O15" s="32">
        <f>SUM(H15:J15)</f>
        <v>0.35000000000000003</v>
      </c>
      <c r="P15" s="16"/>
    </row>
    <row r="18" spans="2:17" s="94" customFormat="1" x14ac:dyDescent="0.25">
      <c r="B18" s="93"/>
      <c r="C18" s="93"/>
      <c r="D18" s="23"/>
      <c r="E18" s="18"/>
      <c r="F18" s="18"/>
      <c r="G18" s="19"/>
      <c r="H18" s="24"/>
      <c r="I18" s="25"/>
      <c r="J18" s="24"/>
      <c r="K18" s="94" t="s">
        <v>344</v>
      </c>
      <c r="L18" s="95" t="s">
        <v>94</v>
      </c>
      <c r="M18" s="96" t="s">
        <v>338</v>
      </c>
      <c r="N18" s="97" t="s">
        <v>335</v>
      </c>
      <c r="Q18" s="98"/>
    </row>
    <row r="19" spans="2:17" s="98" customFormat="1" x14ac:dyDescent="0.25">
      <c r="B19" s="58"/>
      <c r="C19" s="58"/>
      <c r="D19" s="23" t="s">
        <v>331</v>
      </c>
      <c r="E19" s="18"/>
      <c r="F19" s="18"/>
      <c r="G19" s="19" t="s">
        <v>152</v>
      </c>
      <c r="H19" s="24" t="s">
        <v>132</v>
      </c>
      <c r="I19" s="25" t="s">
        <v>128</v>
      </c>
      <c r="J19" s="24"/>
      <c r="K19" s="100" t="s">
        <v>141</v>
      </c>
      <c r="L19" s="99" t="s">
        <v>334</v>
      </c>
      <c r="M19" s="97" t="s">
        <v>339</v>
      </c>
      <c r="N19" s="97" t="s">
        <v>336</v>
      </c>
      <c r="O19" s="94"/>
      <c r="P19" s="94"/>
    </row>
    <row r="20" spans="2:17" s="28" customFormat="1" x14ac:dyDescent="0.25">
      <c r="B20" s="29">
        <v>0</v>
      </c>
      <c r="C20" s="29">
        <v>1</v>
      </c>
      <c r="D20" s="4" t="s">
        <v>332</v>
      </c>
      <c r="E20" s="2"/>
      <c r="F20" s="26" t="s">
        <v>333</v>
      </c>
      <c r="G20" s="26" t="s">
        <v>104</v>
      </c>
      <c r="H20" s="21">
        <v>0.62</v>
      </c>
      <c r="I20" s="16"/>
      <c r="J20" s="16"/>
      <c r="K20" s="16"/>
      <c r="L20" s="21">
        <v>4</v>
      </c>
      <c r="M20" s="30" t="s">
        <v>340</v>
      </c>
      <c r="N20" s="31" t="s">
        <v>337</v>
      </c>
      <c r="O20" s="16"/>
      <c r="P20" s="16"/>
    </row>
    <row r="21" spans="2:17" s="28" customFormat="1" x14ac:dyDescent="0.25">
      <c r="B21" s="29">
        <v>0</v>
      </c>
      <c r="C21" s="29">
        <v>1</v>
      </c>
      <c r="D21" s="4" t="s">
        <v>343</v>
      </c>
      <c r="E21" s="2"/>
      <c r="F21" s="2"/>
      <c r="G21" s="26" t="s">
        <v>104</v>
      </c>
      <c r="H21" s="21">
        <v>0.62</v>
      </c>
      <c r="I21" s="16"/>
      <c r="J21" s="16"/>
      <c r="K21" s="21">
        <v>1</v>
      </c>
      <c r="L21" s="17"/>
      <c r="M21" s="17"/>
      <c r="N21" s="17"/>
      <c r="O21" s="32">
        <f>SUM(H21:I21)</f>
        <v>0.62</v>
      </c>
      <c r="P21" s="16"/>
    </row>
    <row r="22" spans="2:17" s="28" customFormat="1" x14ac:dyDescent="0.25">
      <c r="B22" s="41"/>
      <c r="C22" s="41"/>
      <c r="D22" s="2"/>
      <c r="E22" s="2"/>
      <c r="F22" s="15"/>
      <c r="G22" s="15"/>
      <c r="H22" s="16"/>
      <c r="I22" s="16"/>
      <c r="J22" s="16"/>
      <c r="K22" s="16"/>
      <c r="L22" s="16"/>
      <c r="M22" s="16"/>
      <c r="N22" s="17"/>
      <c r="O22" s="16"/>
      <c r="P22" s="16"/>
    </row>
    <row r="23" spans="2:17" s="28" customFormat="1" x14ac:dyDescent="0.25">
      <c r="B23" s="29">
        <v>0</v>
      </c>
      <c r="C23" s="29">
        <v>1</v>
      </c>
      <c r="D23" s="4" t="s">
        <v>341</v>
      </c>
      <c r="E23" s="2"/>
      <c r="F23" s="2"/>
      <c r="G23" s="26" t="s">
        <v>95</v>
      </c>
      <c r="H23" s="21">
        <v>0.62</v>
      </c>
      <c r="I23" s="21">
        <v>0.16</v>
      </c>
      <c r="J23" s="16"/>
      <c r="K23" s="16"/>
      <c r="L23" s="16"/>
      <c r="M23" s="17"/>
      <c r="N23" s="17"/>
      <c r="O23" s="32">
        <f>SUM(H23:I23)</f>
        <v>0.78</v>
      </c>
      <c r="P23" s="16"/>
    </row>
    <row r="24" spans="2:17" s="28" customFormat="1" x14ac:dyDescent="0.25">
      <c r="B24" s="29">
        <v>0</v>
      </c>
      <c r="C24" s="29">
        <v>1</v>
      </c>
      <c r="D24" s="4" t="s">
        <v>342</v>
      </c>
      <c r="E24" s="2"/>
      <c r="F24" s="2"/>
      <c r="G24" s="26" t="s">
        <v>95</v>
      </c>
      <c r="H24" s="21">
        <v>0.38</v>
      </c>
      <c r="I24" s="21">
        <v>0.16</v>
      </c>
      <c r="J24" s="16"/>
      <c r="K24" s="16"/>
      <c r="L24" s="17"/>
      <c r="M24" s="17"/>
      <c r="N24" s="17"/>
      <c r="O24" s="32">
        <f>SUM(H24:I24)</f>
        <v>0.54</v>
      </c>
      <c r="P24" s="16"/>
    </row>
    <row r="25" spans="2:17" s="28" customFormat="1" x14ac:dyDescent="0.25">
      <c r="B25" s="29">
        <v>0</v>
      </c>
      <c r="C25" s="42">
        <v>0</v>
      </c>
      <c r="D25" s="4"/>
      <c r="E25" s="2"/>
      <c r="F25" s="2"/>
      <c r="G25" s="26" t="s">
        <v>95</v>
      </c>
      <c r="H25" s="21"/>
      <c r="I25" s="21"/>
      <c r="J25" s="16"/>
      <c r="K25" s="16"/>
      <c r="L25" s="17"/>
      <c r="M25" s="17"/>
      <c r="N25" s="17"/>
      <c r="O25" s="32">
        <f>SUM(H25:I25)</f>
        <v>0</v>
      </c>
      <c r="P25" s="16"/>
    </row>
    <row r="28" spans="2:17" s="16" customFormat="1" x14ac:dyDescent="0.25">
      <c r="B28" s="2"/>
      <c r="C28" s="2"/>
      <c r="D28" s="2"/>
      <c r="E28" s="2"/>
      <c r="F28" s="2"/>
      <c r="G28" s="15"/>
      <c r="I28" s="17"/>
      <c r="J28" s="97" t="s">
        <v>335</v>
      </c>
      <c r="L28" s="31"/>
      <c r="M28" s="31"/>
      <c r="N28" s="31"/>
      <c r="Q28" s="28"/>
    </row>
    <row r="29" spans="2:17" s="28" customFormat="1" x14ac:dyDescent="0.25">
      <c r="B29" s="19"/>
      <c r="C29" s="19"/>
      <c r="D29" s="23" t="s">
        <v>345</v>
      </c>
      <c r="E29" s="18"/>
      <c r="F29" s="18"/>
      <c r="G29" s="19" t="s">
        <v>152</v>
      </c>
      <c r="H29" s="24" t="s">
        <v>94</v>
      </c>
      <c r="I29" s="25" t="s">
        <v>128</v>
      </c>
      <c r="J29" s="97" t="s">
        <v>336</v>
      </c>
      <c r="K29" s="24"/>
      <c r="L29" s="25"/>
      <c r="M29" s="25"/>
      <c r="N29" s="25"/>
      <c r="O29" s="16"/>
      <c r="P29" s="16"/>
    </row>
    <row r="30" spans="2:17" s="28" customFormat="1" x14ac:dyDescent="0.25">
      <c r="B30" s="29">
        <v>0</v>
      </c>
      <c r="C30" s="29">
        <v>1</v>
      </c>
      <c r="D30" s="4" t="s">
        <v>347</v>
      </c>
      <c r="E30" s="2"/>
      <c r="F30" s="2"/>
      <c r="G30" s="26" t="s">
        <v>95</v>
      </c>
      <c r="H30" s="21">
        <v>2</v>
      </c>
      <c r="I30" s="21">
        <v>0.21</v>
      </c>
      <c r="J30" s="21">
        <v>0.22</v>
      </c>
      <c r="K30" s="16"/>
      <c r="L30" s="17"/>
      <c r="M30" s="17"/>
      <c r="O30" s="32">
        <f>SUM(H30:J30)</f>
        <v>2.4300000000000002</v>
      </c>
      <c r="P30" s="16"/>
    </row>
    <row r="31" spans="2:17" s="28" customFormat="1" x14ac:dyDescent="0.25">
      <c r="B31" s="29">
        <v>0</v>
      </c>
      <c r="C31" s="29">
        <v>1</v>
      </c>
      <c r="D31" s="4" t="s">
        <v>346</v>
      </c>
      <c r="E31" s="2"/>
      <c r="F31" s="2"/>
      <c r="G31" s="26" t="s">
        <v>95</v>
      </c>
      <c r="H31" s="21">
        <v>2</v>
      </c>
      <c r="I31" s="21">
        <v>0.21</v>
      </c>
      <c r="J31" s="21">
        <v>0.21</v>
      </c>
      <c r="K31" s="16"/>
      <c r="L31" s="17"/>
      <c r="M31" s="17"/>
      <c r="O31" s="32">
        <f>SUM(H31:J31)</f>
        <v>2.42</v>
      </c>
      <c r="P31" s="16"/>
    </row>
    <row r="32" spans="2:17" s="28" customFormat="1" x14ac:dyDescent="0.25">
      <c r="B32" s="29">
        <v>0</v>
      </c>
      <c r="C32" s="29">
        <v>1</v>
      </c>
      <c r="D32" s="4" t="s">
        <v>348</v>
      </c>
      <c r="E32" s="2"/>
      <c r="F32" s="2"/>
      <c r="G32" s="26" t="s">
        <v>95</v>
      </c>
      <c r="H32" s="21">
        <v>2</v>
      </c>
      <c r="I32" s="21">
        <v>0.21</v>
      </c>
      <c r="J32" s="21">
        <v>0.21</v>
      </c>
      <c r="K32" s="16"/>
      <c r="L32" s="17"/>
      <c r="M32" s="17"/>
      <c r="O32" s="32">
        <f>SUM(H32:J32)</f>
        <v>2.42</v>
      </c>
      <c r="P32" s="16"/>
    </row>
    <row r="35" spans="2:17" s="16" customFormat="1" x14ac:dyDescent="0.25">
      <c r="B35" s="2"/>
      <c r="C35" s="2"/>
      <c r="D35" s="2"/>
      <c r="E35" s="2"/>
      <c r="F35" s="2"/>
      <c r="G35" s="15"/>
      <c r="H35" s="16" t="s">
        <v>123</v>
      </c>
      <c r="I35" s="17" t="s">
        <v>127</v>
      </c>
      <c r="J35" s="17"/>
      <c r="K35" s="17"/>
      <c r="L35" s="17"/>
      <c r="M35" s="17"/>
      <c r="N35" s="17"/>
      <c r="Q35" s="28"/>
    </row>
    <row r="36" spans="2:17" s="28" customFormat="1" x14ac:dyDescent="0.25">
      <c r="B36" s="19"/>
      <c r="C36" s="19"/>
      <c r="D36" s="23" t="s">
        <v>349</v>
      </c>
      <c r="E36" s="18"/>
      <c r="F36" s="18"/>
      <c r="G36" s="19" t="s">
        <v>152</v>
      </c>
      <c r="H36" s="24" t="s">
        <v>351</v>
      </c>
      <c r="I36" s="25" t="s">
        <v>352</v>
      </c>
      <c r="J36" s="20"/>
      <c r="K36" s="25"/>
      <c r="L36" s="25"/>
      <c r="M36" s="25"/>
      <c r="N36" s="25"/>
      <c r="O36" s="16"/>
      <c r="P36" s="16"/>
    </row>
    <row r="37" spans="2:17" s="28" customFormat="1" x14ac:dyDescent="0.25">
      <c r="B37" s="29">
        <v>0</v>
      </c>
      <c r="C37" s="29">
        <v>1</v>
      </c>
      <c r="D37" s="4" t="s">
        <v>354</v>
      </c>
      <c r="E37" s="2"/>
      <c r="F37" s="2"/>
      <c r="G37" s="26" t="s">
        <v>104</v>
      </c>
      <c r="H37" s="16"/>
      <c r="I37" s="21">
        <v>-0.2</v>
      </c>
      <c r="J37" s="16"/>
      <c r="K37" s="16"/>
      <c r="L37" s="17"/>
      <c r="M37" s="17"/>
      <c r="O37" s="32">
        <f>H37-I37</f>
        <v>0.2</v>
      </c>
      <c r="P37" s="16"/>
    </row>
    <row r="38" spans="2:17" x14ac:dyDescent="0.25">
      <c r="B38" s="37"/>
      <c r="C38" s="37"/>
      <c r="D38" s="37"/>
      <c r="E38" s="37"/>
      <c r="F38" s="37"/>
      <c r="G38" s="38"/>
      <c r="H38" s="54"/>
      <c r="I38" s="54"/>
      <c r="J38" s="39"/>
      <c r="K38" s="54"/>
      <c r="L38" s="39"/>
      <c r="M38" s="39"/>
      <c r="N38" s="39"/>
      <c r="O38" s="54"/>
    </row>
    <row r="39" spans="2:17" s="28" customFormat="1" x14ac:dyDescent="0.25">
      <c r="B39" s="29">
        <v>0</v>
      </c>
      <c r="C39" s="29">
        <v>1</v>
      </c>
      <c r="D39" s="4" t="s">
        <v>350</v>
      </c>
      <c r="E39" s="2"/>
      <c r="F39" s="2"/>
      <c r="G39" s="26" t="s">
        <v>95</v>
      </c>
      <c r="H39" s="21">
        <v>0.28999999999999998</v>
      </c>
      <c r="I39" s="21">
        <v>-0.16</v>
      </c>
      <c r="J39" s="16"/>
      <c r="K39" s="16"/>
      <c r="L39" s="17"/>
      <c r="M39" s="17"/>
      <c r="O39" s="32">
        <f>H39-I39</f>
        <v>0.44999999999999996</v>
      </c>
      <c r="P39" s="16"/>
    </row>
    <row r="40" spans="2:17" s="28" customFormat="1" x14ac:dyDescent="0.25">
      <c r="B40" s="29">
        <v>0</v>
      </c>
      <c r="C40" s="29">
        <v>1</v>
      </c>
      <c r="D40" s="4" t="s">
        <v>355</v>
      </c>
      <c r="E40" s="2"/>
      <c r="F40" s="2"/>
      <c r="G40" s="26" t="s">
        <v>95</v>
      </c>
      <c r="H40" s="21">
        <v>0.26</v>
      </c>
      <c r="I40" s="21">
        <v>-0.17</v>
      </c>
      <c r="J40" s="16"/>
      <c r="K40" s="16"/>
      <c r="L40" s="17"/>
      <c r="M40" s="17"/>
      <c r="O40" s="32">
        <f>H40-I40</f>
        <v>0.43000000000000005</v>
      </c>
      <c r="P40" s="16"/>
    </row>
    <row r="41" spans="2:17" s="28" customFormat="1" x14ac:dyDescent="0.25">
      <c r="B41" s="29">
        <v>0</v>
      </c>
      <c r="C41" s="29">
        <v>1</v>
      </c>
      <c r="D41" s="4" t="s">
        <v>353</v>
      </c>
      <c r="E41" s="2"/>
      <c r="F41" s="2"/>
      <c r="G41" s="26" t="s">
        <v>95</v>
      </c>
      <c r="H41" s="21">
        <v>0.25</v>
      </c>
      <c r="I41" s="21">
        <v>-0.17</v>
      </c>
      <c r="J41" s="16"/>
      <c r="K41" s="16"/>
      <c r="L41" s="17"/>
      <c r="M41" s="17"/>
      <c r="O41" s="32">
        <f>H41-I41</f>
        <v>0.42000000000000004</v>
      </c>
      <c r="P41" s="16"/>
    </row>
  </sheetData>
  <conditionalFormatting sqref="D11:J11 D12:F12 H12:J12 I11:I12">
    <cfRule type="expression" dxfId="103" priority="96" stopIfTrue="1">
      <formula>OR(ISBLANK(D11), ISNUMBER(D11), ISTEXT(D11))</formula>
    </cfRule>
  </conditionalFormatting>
  <conditionalFormatting sqref="L12:M12">
    <cfRule type="expression" dxfId="102" priority="94" stopIfTrue="1">
      <formula>OR(ISBLANK(L12), ISNUMBER(L12), ISTEXT(L12))</formula>
    </cfRule>
  </conditionalFormatting>
  <conditionalFormatting sqref="L11:M11">
    <cfRule type="expression" dxfId="101" priority="95" stopIfTrue="1">
      <formula>OR(ISBLANK(L11), ISNUMBER(L11), ISTEXT(L11))</formula>
    </cfRule>
  </conditionalFormatting>
  <conditionalFormatting sqref="N12">
    <cfRule type="expression" dxfId="100" priority="93" stopIfTrue="1">
      <formula>OR(ISBLANK(N12), ISNUMBER(N12), ISTEXT(N12))</formula>
    </cfRule>
  </conditionalFormatting>
  <conditionalFormatting sqref="N11">
    <cfRule type="expression" dxfId="99" priority="92" stopIfTrue="1">
      <formula>OR(ISBLANK(N11), ISNUMBER(N11), ISTEXT(N11))</formula>
    </cfRule>
  </conditionalFormatting>
  <conditionalFormatting sqref="E1:F1 H1:N1 B11:B12 B1">
    <cfRule type="expression" dxfId="98" priority="97" stopIfTrue="1">
      <formula>OR(ISBLANK(B1), ISNUMBER(B1), ISTEXT(B1))</formula>
    </cfRule>
  </conditionalFormatting>
  <conditionalFormatting sqref="G12">
    <cfRule type="expression" dxfId="97" priority="83" stopIfTrue="1">
      <formula>OR(ISBLANK(G12), ISNUMBER(G12), ISTEXT(G12))</formula>
    </cfRule>
  </conditionalFormatting>
  <conditionalFormatting sqref="G1">
    <cfRule type="expression" dxfId="96" priority="82" stopIfTrue="1">
      <formula>OR(ISBLANK(G1), ISNUMBER(G1), ISTEXT(G1))</formula>
    </cfRule>
  </conditionalFormatting>
  <conditionalFormatting sqref="C11">
    <cfRule type="expression" dxfId="95" priority="73" stopIfTrue="1">
      <formula>OR(ISBLANK(C11), ISNUMBER(C11), ISTEXT(C11))</formula>
    </cfRule>
  </conditionalFormatting>
  <conditionalFormatting sqref="B6:B7">
    <cfRule type="expression" dxfId="94" priority="67" stopIfTrue="1">
      <formula>OR(ISBLANK(B6), ISNUMBER(B6), ISTEXT(B6))</formula>
    </cfRule>
  </conditionalFormatting>
  <conditionalFormatting sqref="C12">
    <cfRule type="expression" dxfId="93" priority="68" stopIfTrue="1">
      <formula>OR(ISBLANK(C12), ISNUMBER(C12), ISTEXT(C12))</formula>
    </cfRule>
  </conditionalFormatting>
  <conditionalFormatting sqref="D6:K6 D7:F7 H7:K7">
    <cfRule type="expression" dxfId="92" priority="66" stopIfTrue="1">
      <formula>OR(ISBLANK(D6), ISNUMBER(D6), ISTEXT(D6))</formula>
    </cfRule>
  </conditionalFormatting>
  <conditionalFormatting sqref="L7:M7">
    <cfRule type="expression" dxfId="91" priority="64" stopIfTrue="1">
      <formula>OR(ISBLANK(L7), ISNUMBER(L7), ISTEXT(L7))</formula>
    </cfRule>
  </conditionalFormatting>
  <conditionalFormatting sqref="L6:M6">
    <cfRule type="expression" dxfId="90" priority="65" stopIfTrue="1">
      <formula>OR(ISBLANK(L6), ISNUMBER(L6), ISTEXT(L6))</formula>
    </cfRule>
  </conditionalFormatting>
  <conditionalFormatting sqref="N7">
    <cfRule type="expression" dxfId="89" priority="63" stopIfTrue="1">
      <formula>OR(ISBLANK(N7), ISNUMBER(N7), ISTEXT(N7))</formula>
    </cfRule>
  </conditionalFormatting>
  <conditionalFormatting sqref="N6">
    <cfRule type="expression" dxfId="88" priority="62" stopIfTrue="1">
      <formula>OR(ISBLANK(N6), ISNUMBER(N6), ISTEXT(N6))</formula>
    </cfRule>
  </conditionalFormatting>
  <conditionalFormatting sqref="G7">
    <cfRule type="expression" dxfId="87" priority="61" stopIfTrue="1">
      <formula>OR(ISBLANK(G7), ISNUMBER(G7), ISTEXT(G7))</formula>
    </cfRule>
  </conditionalFormatting>
  <conditionalFormatting sqref="C6">
    <cfRule type="expression" dxfId="86" priority="60" stopIfTrue="1">
      <formula>OR(ISBLANK(C6), ISNUMBER(C6), ISTEXT(C6))</formula>
    </cfRule>
  </conditionalFormatting>
  <conditionalFormatting sqref="C7">
    <cfRule type="expression" dxfId="85" priority="59" stopIfTrue="1">
      <formula>OR(ISBLANK(C7), ISNUMBER(C7), ISTEXT(C7))</formula>
    </cfRule>
  </conditionalFormatting>
  <conditionalFormatting sqref="C1">
    <cfRule type="expression" dxfId="84" priority="43" stopIfTrue="1">
      <formula>OR(ISBLANK(C1), ISNUMBER(C1), ISTEXT(C1))</formula>
    </cfRule>
  </conditionalFormatting>
  <conditionalFormatting sqref="D1">
    <cfRule type="expression" dxfId="83" priority="42" stopIfTrue="1">
      <formula>OR(ISBLANK(D1), ISNUMBER(D1), ISTEXT(D1))</formula>
    </cfRule>
  </conditionalFormatting>
  <conditionalFormatting sqref="K18:K19">
    <cfRule type="expression" dxfId="82" priority="40" stopIfTrue="1">
      <formula>OR(ISBLANK(K18), ISNUMBER(K18), ISTEXT(K18))</formula>
    </cfRule>
  </conditionalFormatting>
  <conditionalFormatting sqref="M19">
    <cfRule type="expression" dxfId="81" priority="38" stopIfTrue="1">
      <formula>OR(ISBLANK(M19), ISNUMBER(M19), ISTEXT(M19))</formula>
    </cfRule>
  </conditionalFormatting>
  <conditionalFormatting sqref="M18">
    <cfRule type="expression" dxfId="80" priority="39" stopIfTrue="1">
      <formula>OR(ISBLANK(M18), ISNUMBER(M18), ISTEXT(M18))</formula>
    </cfRule>
  </conditionalFormatting>
  <conditionalFormatting sqref="N19">
    <cfRule type="expression" dxfId="79" priority="37" stopIfTrue="1">
      <formula>OR(ISBLANK(N19), ISNUMBER(N19), ISTEXT(N19))</formula>
    </cfRule>
  </conditionalFormatting>
  <conditionalFormatting sqref="N18">
    <cfRule type="expression" dxfId="78" priority="36" stopIfTrue="1">
      <formula>OR(ISBLANK(N18), ISNUMBER(N18), ISTEXT(N18))</formula>
    </cfRule>
  </conditionalFormatting>
  <conditionalFormatting sqref="B18:B19">
    <cfRule type="expression" dxfId="77" priority="41" stopIfTrue="1">
      <formula>OR(ISBLANK(B18), ISNUMBER(B18), ISTEXT(B18))</formula>
    </cfRule>
  </conditionalFormatting>
  <conditionalFormatting sqref="C18">
    <cfRule type="expression" dxfId="76" priority="34" stopIfTrue="1">
      <formula>OR(ISBLANK(C18), ISNUMBER(C18), ISTEXT(C18))</formula>
    </cfRule>
  </conditionalFormatting>
  <conditionalFormatting sqref="C19">
    <cfRule type="expression" dxfId="75" priority="33" stopIfTrue="1">
      <formula>OR(ISBLANK(C19), ISNUMBER(C19), ISTEXT(C19))</formula>
    </cfRule>
  </conditionalFormatting>
  <conditionalFormatting sqref="K28:K29">
    <cfRule type="expression" dxfId="74" priority="15" stopIfTrue="1">
      <formula>OR(ISBLANK(K28), ISNUMBER(K28), ISTEXT(K28))</formula>
    </cfRule>
  </conditionalFormatting>
  <conditionalFormatting sqref="L18:L19">
    <cfRule type="expression" dxfId="73" priority="30" stopIfTrue="1">
      <formula>OR(ISBLANK(L18), ISNUMBER(L18), ISTEXT(L18))</formula>
    </cfRule>
  </conditionalFormatting>
  <conditionalFormatting sqref="K11:K12">
    <cfRule type="expression" dxfId="72" priority="29" stopIfTrue="1">
      <formula>OR(ISBLANK(K11), ISNUMBER(K11), ISTEXT(K11))</formula>
    </cfRule>
  </conditionalFormatting>
  <conditionalFormatting sqref="J11:J12">
    <cfRule type="expression" dxfId="71" priority="28" stopIfTrue="1">
      <formula>OR(ISBLANK(J11), ISNUMBER(J11), ISTEXT(J11))</formula>
    </cfRule>
  </conditionalFormatting>
  <conditionalFormatting sqref="D18:F19 H18:J19">
    <cfRule type="expression" dxfId="70" priority="27" stopIfTrue="1">
      <formula>OR(ISBLANK(D18), ISNUMBER(D18), ISTEXT(D18))</formula>
    </cfRule>
  </conditionalFormatting>
  <conditionalFormatting sqref="G18:G19">
    <cfRule type="expression" dxfId="69" priority="26" stopIfTrue="1">
      <formula>OR(ISBLANK(G18), ISNUMBER(G18), ISTEXT(G18))</formula>
    </cfRule>
  </conditionalFormatting>
  <conditionalFormatting sqref="J18:J19">
    <cfRule type="expression" dxfId="68" priority="25" stopIfTrue="1">
      <formula>OR(ISBLANK(J18), ISNUMBER(J18), ISTEXT(J18))</formula>
    </cfRule>
  </conditionalFormatting>
  <conditionalFormatting sqref="D28:I28 D29:F29 H29:I29">
    <cfRule type="expression" dxfId="67" priority="23" stopIfTrue="1">
      <formula>OR(ISBLANK(D28), ISNUMBER(D28), ISTEXT(D28))</formula>
    </cfRule>
  </conditionalFormatting>
  <conditionalFormatting sqref="L29:N29">
    <cfRule type="expression" dxfId="66" priority="21" stopIfTrue="1">
      <formula>OR(ISBLANK(L29), ISNUMBER(L29), ISTEXT(L29))</formula>
    </cfRule>
  </conditionalFormatting>
  <conditionalFormatting sqref="L28:N28">
    <cfRule type="expression" dxfId="65" priority="22" stopIfTrue="1">
      <formula>OR(ISBLANK(L28), ISNUMBER(L28), ISTEXT(L28))</formula>
    </cfRule>
  </conditionalFormatting>
  <conditionalFormatting sqref="G29">
    <cfRule type="expression" dxfId="64" priority="18" stopIfTrue="1">
      <formula>OR(ISBLANK(G29), ISNUMBER(G29), ISTEXT(G29))</formula>
    </cfRule>
  </conditionalFormatting>
  <conditionalFormatting sqref="B28:B29">
    <cfRule type="expression" dxfId="63" priority="24" stopIfTrue="1">
      <formula>OR(ISBLANK(B28), ISNUMBER(B28), ISTEXT(B28))</formula>
    </cfRule>
  </conditionalFormatting>
  <conditionalFormatting sqref="C28">
    <cfRule type="expression" dxfId="62" priority="17" stopIfTrue="1">
      <formula>OR(ISBLANK(C28), ISNUMBER(C28), ISTEXT(C28))</formula>
    </cfRule>
  </conditionalFormatting>
  <conditionalFormatting sqref="C29">
    <cfRule type="expression" dxfId="61" priority="16" stopIfTrue="1">
      <formula>OR(ISBLANK(C29), ISNUMBER(C29), ISTEXT(C29))</formula>
    </cfRule>
  </conditionalFormatting>
  <conditionalFormatting sqref="J29">
    <cfRule type="expression" dxfId="60" priority="13" stopIfTrue="1">
      <formula>OR(ISBLANK(J29), ISNUMBER(J29), ISTEXT(J29))</formula>
    </cfRule>
  </conditionalFormatting>
  <conditionalFormatting sqref="J28">
    <cfRule type="expression" dxfId="59" priority="12" stopIfTrue="1">
      <formula>OR(ISBLANK(J28), ISNUMBER(J28), ISTEXT(J28))</formula>
    </cfRule>
  </conditionalFormatting>
  <conditionalFormatting sqref="D35:I35 D36:F36 H36:I36">
    <cfRule type="expression" dxfId="58" priority="10" stopIfTrue="1">
      <formula>OR(ISBLANK(D35), ISNUMBER(D35), ISTEXT(D35))</formula>
    </cfRule>
  </conditionalFormatting>
  <conditionalFormatting sqref="G36">
    <cfRule type="expression" dxfId="57" priority="7" stopIfTrue="1">
      <formula>OR(ISBLANK(G36), ISNUMBER(G36), ISTEXT(G36))</formula>
    </cfRule>
  </conditionalFormatting>
  <conditionalFormatting sqref="B35:B36">
    <cfRule type="expression" dxfId="56" priority="11" stopIfTrue="1">
      <formula>OR(ISBLANK(B35), ISNUMBER(B35), ISTEXT(B35))</formula>
    </cfRule>
  </conditionalFormatting>
  <conditionalFormatting sqref="C35">
    <cfRule type="expression" dxfId="55" priority="6" stopIfTrue="1">
      <formula>OR(ISBLANK(C35), ISNUMBER(C35), ISTEXT(C35))</formula>
    </cfRule>
  </conditionalFormatting>
  <conditionalFormatting sqref="C36">
    <cfRule type="expression" dxfId="54" priority="5" stopIfTrue="1">
      <formula>OR(ISBLANK(C36), ISNUMBER(C36), ISTEXT(C36))</formula>
    </cfRule>
  </conditionalFormatting>
  <conditionalFormatting sqref="J35:N36">
    <cfRule type="expression" dxfId="53" priority="1" stopIfTrue="1">
      <formula>OR(ISBLANK(J35), ISNUMBER(J35), ISTEXT(J35))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93"/>
  <sheetViews>
    <sheetView showGridLines="0" zoomScale="150" zoomScaleNormal="150" workbookViewId="0">
      <pane ySplit="5" topLeftCell="A6" activePane="bottomLeft" state="frozen"/>
      <selection pane="bottomLeft" activeCell="Q2" sqref="Q2"/>
    </sheetView>
  </sheetViews>
  <sheetFormatPr defaultColWidth="9.7109375" defaultRowHeight="12.75" customHeight="1" x14ac:dyDescent="0.2"/>
  <cols>
    <col min="1" max="1" width="3.7109375" style="34" customWidth="1"/>
    <col min="2" max="7" width="9.7109375" style="34"/>
    <col min="8" max="21" width="9.7109375" style="35"/>
    <col min="22" max="16384" width="9.7109375" style="34"/>
  </cols>
  <sheetData>
    <row r="1" spans="2:21" ht="12.75" customHeight="1" x14ac:dyDescent="0.25">
      <c r="B1" s="35" t="s">
        <v>267</v>
      </c>
      <c r="C1" s="35" t="s">
        <v>172</v>
      </c>
      <c r="D1" s="35" t="s">
        <v>164</v>
      </c>
      <c r="E1" s="23" t="s">
        <v>86</v>
      </c>
      <c r="F1" s="18"/>
      <c r="G1" s="18"/>
      <c r="H1" s="19" t="s">
        <v>152</v>
      </c>
      <c r="I1" s="19" t="s">
        <v>174</v>
      </c>
      <c r="J1" s="19" t="s">
        <v>94</v>
      </c>
      <c r="K1" s="19" t="s">
        <v>64</v>
      </c>
      <c r="L1" s="19" t="s">
        <v>153</v>
      </c>
      <c r="M1" s="19" t="s">
        <v>154</v>
      </c>
      <c r="O1" s="23" t="s">
        <v>395</v>
      </c>
      <c r="P1" s="19"/>
      <c r="Q1" s="19" t="s">
        <v>394</v>
      </c>
      <c r="R1" s="19" t="s">
        <v>153</v>
      </c>
    </row>
    <row r="2" spans="2:21" ht="12.75" customHeight="1" x14ac:dyDescent="0.25">
      <c r="E2" s="4" t="s">
        <v>155</v>
      </c>
      <c r="F2" s="2"/>
      <c r="G2" s="2"/>
      <c r="H2" s="26" t="s">
        <v>95</v>
      </c>
      <c r="I2" s="48" t="s">
        <v>156</v>
      </c>
      <c r="J2" s="50">
        <v>406.2</v>
      </c>
      <c r="K2" s="50">
        <v>329.4</v>
      </c>
      <c r="L2" s="50">
        <v>932.5</v>
      </c>
      <c r="M2" s="50">
        <v>1070</v>
      </c>
      <c r="N2" s="36"/>
      <c r="O2" s="4" t="s">
        <v>393</v>
      </c>
      <c r="P2" s="36"/>
      <c r="Q2" s="36"/>
    </row>
    <row r="3" spans="2:21" ht="12.75" customHeight="1" x14ac:dyDescent="0.25">
      <c r="E3" s="4"/>
      <c r="F3" s="2"/>
      <c r="G3" s="2"/>
      <c r="H3" s="26"/>
      <c r="I3" s="46"/>
      <c r="J3" s="50">
        <v>413.1</v>
      </c>
      <c r="K3" s="50">
        <v>329.4</v>
      </c>
      <c r="L3" s="50">
        <v>932.5</v>
      </c>
      <c r="M3" s="50">
        <v>1070</v>
      </c>
      <c r="N3" s="36"/>
      <c r="O3" s="36"/>
      <c r="P3" s="36"/>
      <c r="Q3" s="36"/>
    </row>
    <row r="4" spans="2:21" ht="12.75" customHeight="1" x14ac:dyDescent="0.25">
      <c r="E4" s="4"/>
      <c r="F4" s="2"/>
      <c r="G4" s="2"/>
      <c r="H4" s="26"/>
      <c r="I4" s="46"/>
      <c r="J4" s="53">
        <f>J2-J3</f>
        <v>-6.9000000000000341</v>
      </c>
      <c r="K4" s="53">
        <f>K2-K3</f>
        <v>0</v>
      </c>
      <c r="L4" s="53">
        <f>L2-L3</f>
        <v>0</v>
      </c>
      <c r="M4" s="53">
        <f>M2-M3</f>
        <v>0</v>
      </c>
      <c r="N4" s="36"/>
      <c r="O4" s="36"/>
      <c r="P4" s="36"/>
      <c r="Q4" s="36"/>
    </row>
    <row r="5" spans="2:21" ht="12.75" customHeight="1" x14ac:dyDescent="0.25">
      <c r="E5" s="4"/>
      <c r="F5" s="2"/>
      <c r="G5" s="2"/>
      <c r="H5" s="26"/>
      <c r="I5" s="46"/>
      <c r="J5" s="53"/>
      <c r="K5" s="55"/>
      <c r="L5" s="53"/>
      <c r="M5" s="53"/>
      <c r="N5" s="36"/>
      <c r="O5" s="36"/>
      <c r="P5" s="36"/>
      <c r="Q5" s="36"/>
    </row>
    <row r="6" spans="2:21" ht="12.75" customHeight="1" x14ac:dyDescent="0.25">
      <c r="E6" s="4" t="s">
        <v>162</v>
      </c>
      <c r="F6" s="2"/>
      <c r="G6" s="2"/>
      <c r="H6" s="26" t="s">
        <v>95</v>
      </c>
      <c r="I6" s="48" t="s">
        <v>158</v>
      </c>
      <c r="J6" s="50">
        <v>84.9</v>
      </c>
      <c r="K6" s="50">
        <v>332.4</v>
      </c>
      <c r="L6" s="50">
        <v>1927.9</v>
      </c>
      <c r="M6" s="50">
        <v>724</v>
      </c>
      <c r="N6" s="36"/>
      <c r="O6" s="36"/>
      <c r="P6" s="36"/>
      <c r="Q6" s="36"/>
    </row>
    <row r="7" spans="2:21" ht="12.75" customHeight="1" x14ac:dyDescent="0.25">
      <c r="E7" s="4"/>
      <c r="F7" s="2"/>
      <c r="G7" s="2"/>
      <c r="H7" s="26"/>
      <c r="I7" s="48"/>
      <c r="J7" s="50">
        <v>84.9</v>
      </c>
      <c r="K7" s="50">
        <v>332.4</v>
      </c>
      <c r="L7" s="50">
        <v>1927.9</v>
      </c>
      <c r="M7" s="50">
        <v>724</v>
      </c>
      <c r="N7" s="36"/>
      <c r="O7" s="36"/>
      <c r="P7" s="36"/>
      <c r="Q7" s="36"/>
    </row>
    <row r="8" spans="2:21" ht="12.75" customHeight="1" x14ac:dyDescent="0.25">
      <c r="E8" s="4"/>
      <c r="F8" s="2"/>
      <c r="G8" s="2"/>
      <c r="H8" s="26"/>
      <c r="I8" s="48"/>
      <c r="J8" s="53">
        <f>J6-J7</f>
        <v>0</v>
      </c>
      <c r="K8" s="53">
        <f>K6-K7</f>
        <v>0</v>
      </c>
      <c r="L8" s="53">
        <f>L6-L7</f>
        <v>0</v>
      </c>
      <c r="M8" s="53">
        <f>M6-M7</f>
        <v>0</v>
      </c>
      <c r="N8" s="36"/>
      <c r="O8" s="36"/>
      <c r="P8" s="36"/>
      <c r="Q8" s="36"/>
    </row>
    <row r="9" spans="2:21" s="47" customFormat="1" ht="12.75" customHeight="1" x14ac:dyDescent="0.25">
      <c r="E9" s="2"/>
      <c r="F9" s="2"/>
      <c r="G9" s="2"/>
      <c r="H9" s="15"/>
      <c r="I9" s="46"/>
      <c r="J9" s="49"/>
      <c r="K9" s="49"/>
      <c r="L9" s="49"/>
      <c r="M9" s="49"/>
      <c r="N9" s="49"/>
      <c r="O9" s="49"/>
      <c r="P9" s="49"/>
      <c r="Q9" s="49"/>
      <c r="R9" s="46"/>
      <c r="S9" s="46"/>
      <c r="T9" s="46"/>
      <c r="U9" s="46"/>
    </row>
    <row r="10" spans="2:21" ht="12.75" customHeight="1" x14ac:dyDescent="0.25">
      <c r="E10" s="4" t="s">
        <v>151</v>
      </c>
      <c r="F10" s="2"/>
      <c r="G10" s="2"/>
      <c r="H10" s="26" t="s">
        <v>95</v>
      </c>
      <c r="I10" s="48" t="s">
        <v>156</v>
      </c>
      <c r="J10" s="50">
        <v>331.1</v>
      </c>
      <c r="K10" s="50">
        <v>196.8</v>
      </c>
      <c r="L10" s="50">
        <v>101</v>
      </c>
      <c r="M10" s="50">
        <v>481.2</v>
      </c>
      <c r="N10" s="36"/>
      <c r="O10" s="36"/>
      <c r="P10" s="36"/>
      <c r="Q10" s="36"/>
    </row>
    <row r="11" spans="2:21" ht="12.75" customHeight="1" x14ac:dyDescent="0.2"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21" ht="12.75" customHeight="1" x14ac:dyDescent="0.2"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21" ht="12.75" customHeight="1" x14ac:dyDescent="0.25">
      <c r="D13" s="2"/>
      <c r="E13" s="2"/>
      <c r="F13" s="2"/>
      <c r="G13" s="2"/>
      <c r="H13" s="15"/>
      <c r="I13" s="17"/>
      <c r="J13" s="16" t="s">
        <v>99</v>
      </c>
      <c r="K13" s="16" t="s">
        <v>57</v>
      </c>
      <c r="L13" s="16"/>
      <c r="M13" s="16"/>
      <c r="N13" s="26" t="s">
        <v>168</v>
      </c>
      <c r="O13" s="16"/>
    </row>
    <row r="14" spans="2:21" ht="12.75" customHeight="1" x14ac:dyDescent="0.25">
      <c r="B14" s="26"/>
      <c r="C14" s="26"/>
      <c r="D14" s="26"/>
      <c r="E14" s="23" t="s">
        <v>361</v>
      </c>
      <c r="F14" s="18"/>
      <c r="G14" s="18"/>
      <c r="H14" s="19" t="s">
        <v>152</v>
      </c>
      <c r="I14" s="20" t="s">
        <v>94</v>
      </c>
      <c r="J14" s="45" t="s">
        <v>119</v>
      </c>
      <c r="K14" s="45" t="s">
        <v>146</v>
      </c>
      <c r="L14" s="45"/>
      <c r="M14" s="20"/>
      <c r="N14" s="43" t="s">
        <v>169</v>
      </c>
      <c r="O14" s="16"/>
    </row>
    <row r="15" spans="2:21" s="47" customFormat="1" ht="12.75" customHeight="1" x14ac:dyDescent="0.25">
      <c r="B15" s="29">
        <v>0</v>
      </c>
      <c r="C15" s="29">
        <v>1</v>
      </c>
      <c r="D15" s="29">
        <v>1</v>
      </c>
      <c r="E15" s="4" t="s">
        <v>167</v>
      </c>
      <c r="F15" s="2"/>
      <c r="G15" s="4" t="s">
        <v>165</v>
      </c>
      <c r="H15" s="26" t="s">
        <v>111</v>
      </c>
      <c r="I15" s="16"/>
      <c r="J15" s="16"/>
      <c r="K15" s="16"/>
      <c r="L15" s="16"/>
      <c r="M15" s="16"/>
      <c r="N15" s="29">
        <v>3</v>
      </c>
      <c r="O15" s="32">
        <f>SUM(I15:M15)</f>
        <v>0</v>
      </c>
      <c r="P15" s="102" t="s">
        <v>188</v>
      </c>
      <c r="Q15" s="46"/>
      <c r="R15" s="46"/>
      <c r="S15" s="46"/>
      <c r="T15" s="46"/>
      <c r="U15" s="46"/>
    </row>
    <row r="16" spans="2:21" s="47" customFormat="1" ht="12.75" customHeight="1" x14ac:dyDescent="0.25">
      <c r="B16" s="41"/>
      <c r="C16" s="41"/>
      <c r="D16" s="41"/>
      <c r="E16" s="2"/>
      <c r="F16" s="2"/>
      <c r="G16" s="2"/>
      <c r="H16" s="15"/>
      <c r="I16" s="16"/>
      <c r="J16" s="16"/>
      <c r="K16" s="16"/>
      <c r="L16" s="16"/>
      <c r="M16" s="16"/>
      <c r="N16" s="41"/>
      <c r="O16" s="16"/>
      <c r="P16" s="57"/>
      <c r="Q16" s="46"/>
      <c r="R16" s="46"/>
      <c r="S16" s="46"/>
      <c r="T16" s="46"/>
      <c r="U16" s="46"/>
    </row>
    <row r="17" spans="2:21" ht="12.75" customHeight="1" x14ac:dyDescent="0.25">
      <c r="B17" s="29">
        <v>0</v>
      </c>
      <c r="C17" s="29">
        <v>0</v>
      </c>
      <c r="D17" s="29">
        <v>1</v>
      </c>
      <c r="E17" s="4" t="s">
        <v>173</v>
      </c>
      <c r="F17" s="2"/>
      <c r="G17" s="2"/>
      <c r="H17" s="26" t="s">
        <v>103</v>
      </c>
      <c r="I17" s="21">
        <v>0.06</v>
      </c>
      <c r="J17" s="21">
        <v>0.13</v>
      </c>
      <c r="K17" s="21">
        <v>0.13</v>
      </c>
      <c r="L17" s="16"/>
      <c r="M17" s="16"/>
      <c r="N17" s="41"/>
      <c r="O17" s="32">
        <f>SUM(I17:M17)</f>
        <v>0.32</v>
      </c>
    </row>
    <row r="18" spans="2:21" ht="12.75" customHeight="1" x14ac:dyDescent="0.25">
      <c r="B18" s="29">
        <v>0</v>
      </c>
      <c r="C18" s="29">
        <v>0</v>
      </c>
      <c r="D18" s="29">
        <v>1</v>
      </c>
      <c r="E18" s="4" t="s">
        <v>199</v>
      </c>
      <c r="F18" s="2"/>
      <c r="G18" s="2"/>
      <c r="H18" s="26" t="s">
        <v>95</v>
      </c>
      <c r="I18" s="21">
        <v>0.05</v>
      </c>
      <c r="J18" s="21">
        <v>0.1</v>
      </c>
      <c r="K18" s="21">
        <v>0.09</v>
      </c>
      <c r="L18" s="16"/>
      <c r="M18" s="16"/>
      <c r="N18" s="41"/>
      <c r="O18" s="32">
        <f>SUM(I18:M18)</f>
        <v>0.24000000000000002</v>
      </c>
    </row>
    <row r="19" spans="2:21" ht="12.75" customHeight="1" x14ac:dyDescent="0.25">
      <c r="B19" s="29">
        <v>0</v>
      </c>
      <c r="C19" s="29">
        <v>0</v>
      </c>
      <c r="D19" s="29">
        <v>1</v>
      </c>
      <c r="E19" s="4" t="s">
        <v>185</v>
      </c>
      <c r="F19" s="2"/>
      <c r="G19" s="2"/>
      <c r="H19" s="26" t="s">
        <v>95</v>
      </c>
      <c r="I19" s="21">
        <v>0.05</v>
      </c>
      <c r="J19" s="21">
        <v>0.1</v>
      </c>
      <c r="K19" s="21">
        <v>0.08</v>
      </c>
      <c r="L19" s="16"/>
      <c r="M19" s="16"/>
      <c r="N19" s="41"/>
      <c r="O19" s="32">
        <f t="shared" ref="O19:O25" si="0">SUM(I19:M19)</f>
        <v>0.23000000000000004</v>
      </c>
    </row>
    <row r="20" spans="2:21" ht="12.75" customHeight="1" x14ac:dyDescent="0.25">
      <c r="B20" s="29">
        <v>0</v>
      </c>
      <c r="C20" s="29">
        <v>1</v>
      </c>
      <c r="D20" s="29">
        <v>0</v>
      </c>
      <c r="E20" s="4" t="s">
        <v>201</v>
      </c>
      <c r="F20" s="2"/>
      <c r="G20" s="2"/>
      <c r="H20" s="26" t="s">
        <v>95</v>
      </c>
      <c r="I20" s="21">
        <v>0.05</v>
      </c>
      <c r="J20" s="21">
        <v>0.1</v>
      </c>
      <c r="K20" s="21">
        <v>0.08</v>
      </c>
      <c r="L20" s="16"/>
      <c r="M20" s="16"/>
      <c r="N20" s="41"/>
      <c r="O20" s="32">
        <f t="shared" si="0"/>
        <v>0.23000000000000004</v>
      </c>
    </row>
    <row r="21" spans="2:21" ht="12.75" customHeight="1" x14ac:dyDescent="0.25">
      <c r="B21" s="29">
        <v>0</v>
      </c>
      <c r="C21" s="29">
        <v>1</v>
      </c>
      <c r="D21" s="29">
        <v>0</v>
      </c>
      <c r="E21" s="4" t="s">
        <v>187</v>
      </c>
      <c r="F21" s="2"/>
      <c r="G21" s="2"/>
      <c r="H21" s="26" t="s">
        <v>95</v>
      </c>
      <c r="I21" s="21">
        <v>0.05</v>
      </c>
      <c r="J21" s="21">
        <v>0.09</v>
      </c>
      <c r="K21" s="21">
        <v>0.08</v>
      </c>
      <c r="L21" s="16"/>
      <c r="M21" s="16"/>
      <c r="N21" s="41"/>
      <c r="O21" s="32">
        <f t="shared" si="0"/>
        <v>0.22000000000000003</v>
      </c>
    </row>
    <row r="22" spans="2:21" ht="12.75" customHeight="1" x14ac:dyDescent="0.25">
      <c r="B22" s="29">
        <v>0</v>
      </c>
      <c r="C22" s="29">
        <v>1</v>
      </c>
      <c r="D22" s="29">
        <v>0</v>
      </c>
      <c r="E22" s="4" t="s">
        <v>243</v>
      </c>
      <c r="F22" s="2"/>
      <c r="G22" s="2"/>
      <c r="H22" s="26" t="s">
        <v>95</v>
      </c>
      <c r="I22" s="21">
        <v>0.05</v>
      </c>
      <c r="J22" s="21">
        <v>0.08</v>
      </c>
      <c r="K22" s="21">
        <v>0.09</v>
      </c>
      <c r="L22" s="16"/>
      <c r="M22" s="16"/>
      <c r="N22" s="41"/>
      <c r="O22" s="32">
        <f t="shared" si="0"/>
        <v>0.22</v>
      </c>
    </row>
    <row r="23" spans="2:21" ht="12.75" customHeight="1" x14ac:dyDescent="0.25">
      <c r="B23" s="29">
        <v>0</v>
      </c>
      <c r="C23" s="29">
        <v>0</v>
      </c>
      <c r="D23" s="29">
        <v>0</v>
      </c>
      <c r="E23" s="4" t="s">
        <v>250</v>
      </c>
      <c r="F23" s="2"/>
      <c r="G23" s="2"/>
      <c r="H23" s="26" t="s">
        <v>95</v>
      </c>
      <c r="I23" s="21">
        <v>0.05</v>
      </c>
      <c r="J23" s="21">
        <v>0.08</v>
      </c>
      <c r="K23" s="21">
        <v>0.09</v>
      </c>
      <c r="L23" s="16"/>
      <c r="M23" s="16"/>
      <c r="N23" s="41"/>
      <c r="O23" s="32">
        <f t="shared" si="0"/>
        <v>0.22</v>
      </c>
    </row>
    <row r="24" spans="2:21" ht="12.75" customHeight="1" x14ac:dyDescent="0.25">
      <c r="B24" s="29">
        <v>0</v>
      </c>
      <c r="C24" s="29">
        <v>0</v>
      </c>
      <c r="D24" s="29">
        <v>0</v>
      </c>
      <c r="E24" s="4" t="s">
        <v>186</v>
      </c>
      <c r="F24" s="2"/>
      <c r="G24" s="2"/>
      <c r="H24" s="26" t="s">
        <v>95</v>
      </c>
      <c r="I24" s="21">
        <v>0.04</v>
      </c>
      <c r="J24" s="21">
        <v>0.08</v>
      </c>
      <c r="K24" s="21">
        <v>0.08</v>
      </c>
      <c r="L24" s="16"/>
      <c r="M24" s="16"/>
      <c r="N24" s="41"/>
      <c r="O24" s="32">
        <f t="shared" si="0"/>
        <v>0.2</v>
      </c>
    </row>
    <row r="25" spans="2:21" ht="12.75" customHeight="1" x14ac:dyDescent="0.25">
      <c r="B25" s="29">
        <v>0</v>
      </c>
      <c r="C25" s="29">
        <v>0</v>
      </c>
      <c r="D25" s="29">
        <v>0</v>
      </c>
      <c r="E25" s="4" t="s">
        <v>244</v>
      </c>
      <c r="F25" s="2"/>
      <c r="G25" s="2"/>
      <c r="H25" s="26" t="s">
        <v>95</v>
      </c>
      <c r="I25" s="21">
        <v>0.05</v>
      </c>
      <c r="J25" s="21">
        <v>7.0000000000000007E-2</v>
      </c>
      <c r="K25" s="21">
        <v>0.08</v>
      </c>
      <c r="L25" s="16"/>
      <c r="M25" s="16"/>
      <c r="N25" s="41"/>
      <c r="O25" s="32">
        <f t="shared" si="0"/>
        <v>0.2</v>
      </c>
    </row>
    <row r="28" spans="2:21" ht="12.75" customHeight="1" x14ac:dyDescent="0.25">
      <c r="D28" s="2"/>
      <c r="E28" s="2"/>
      <c r="F28" s="2"/>
      <c r="G28" s="2"/>
      <c r="H28" s="15"/>
      <c r="I28" s="17" t="s">
        <v>64</v>
      </c>
      <c r="J28" s="16"/>
      <c r="K28" s="16"/>
      <c r="L28" s="16"/>
      <c r="M28" s="16"/>
      <c r="N28" s="15"/>
      <c r="O28" s="16"/>
    </row>
    <row r="29" spans="2:21" ht="12.75" customHeight="1" x14ac:dyDescent="0.25">
      <c r="B29" s="26"/>
      <c r="C29" s="26"/>
      <c r="D29" s="26"/>
      <c r="E29" s="23" t="s">
        <v>64</v>
      </c>
      <c r="F29" s="18"/>
      <c r="G29" s="18"/>
      <c r="H29" s="19" t="s">
        <v>152</v>
      </c>
      <c r="I29" s="20" t="s">
        <v>178</v>
      </c>
      <c r="J29" s="45"/>
      <c r="K29" s="45"/>
      <c r="L29" s="45"/>
      <c r="M29" s="20"/>
      <c r="N29" s="19"/>
      <c r="O29" s="16"/>
    </row>
    <row r="30" spans="2:21" ht="12.75" customHeight="1" x14ac:dyDescent="0.25">
      <c r="B30" s="29">
        <v>0</v>
      </c>
      <c r="C30" s="29">
        <v>1</v>
      </c>
      <c r="D30" s="29">
        <v>1</v>
      </c>
      <c r="E30" s="4" t="s">
        <v>180</v>
      </c>
      <c r="F30" s="2"/>
      <c r="G30" s="26" t="s">
        <v>165</v>
      </c>
      <c r="H30" s="26" t="s">
        <v>133</v>
      </c>
      <c r="I30" s="21">
        <v>7.0000000000000007E-2</v>
      </c>
      <c r="J30" s="16"/>
      <c r="K30" s="16"/>
      <c r="L30" s="16"/>
      <c r="M30" s="16"/>
      <c r="N30" s="41"/>
      <c r="O30" s="16"/>
    </row>
    <row r="31" spans="2:21" s="47" customFormat="1" ht="12.75" customHeight="1" x14ac:dyDescent="0.25">
      <c r="B31" s="41"/>
      <c r="C31" s="41"/>
      <c r="D31" s="41"/>
      <c r="E31" s="2"/>
      <c r="F31" s="2"/>
      <c r="G31" s="15"/>
      <c r="H31" s="15"/>
      <c r="I31" s="16"/>
      <c r="J31" s="16"/>
      <c r="K31" s="16"/>
      <c r="L31" s="16"/>
      <c r="M31" s="16"/>
      <c r="N31" s="41"/>
      <c r="O31" s="16"/>
      <c r="P31" s="46"/>
      <c r="Q31" s="46"/>
      <c r="R31" s="46"/>
      <c r="S31" s="46"/>
      <c r="T31" s="46"/>
      <c r="U31" s="46"/>
    </row>
    <row r="32" spans="2:21" ht="12.75" customHeight="1" x14ac:dyDescent="0.25">
      <c r="B32" s="29">
        <v>0</v>
      </c>
      <c r="C32" s="29">
        <v>0</v>
      </c>
      <c r="D32" s="29">
        <v>1</v>
      </c>
      <c r="E32" s="4" t="s">
        <v>365</v>
      </c>
      <c r="F32" s="2"/>
      <c r="G32" s="2"/>
      <c r="H32" s="26" t="s">
        <v>103</v>
      </c>
      <c r="I32" s="21">
        <v>0.37</v>
      </c>
      <c r="J32" s="104" t="s">
        <v>364</v>
      </c>
      <c r="K32" s="16"/>
      <c r="L32" s="16"/>
      <c r="M32" s="16"/>
      <c r="N32" s="41"/>
      <c r="O32" s="16"/>
    </row>
    <row r="33" spans="2:17" ht="12.75" customHeight="1" x14ac:dyDescent="0.25">
      <c r="B33" s="29">
        <v>0</v>
      </c>
      <c r="C33" s="29">
        <v>0</v>
      </c>
      <c r="D33" s="29">
        <v>1</v>
      </c>
      <c r="E33" s="4" t="s">
        <v>177</v>
      </c>
      <c r="F33" s="2"/>
      <c r="G33" s="2"/>
      <c r="H33" s="26" t="s">
        <v>95</v>
      </c>
      <c r="I33" s="21">
        <v>0.3</v>
      </c>
      <c r="J33" s="16"/>
      <c r="K33" s="16"/>
      <c r="L33" s="16"/>
      <c r="M33" s="16"/>
      <c r="N33" s="41"/>
      <c r="O33" s="16"/>
    </row>
    <row r="34" spans="2:17" ht="12.75" customHeight="1" x14ac:dyDescent="0.25">
      <c r="B34" s="29">
        <v>0</v>
      </c>
      <c r="C34" s="29">
        <v>0</v>
      </c>
      <c r="D34" s="29">
        <v>1</v>
      </c>
      <c r="E34" s="4" t="s">
        <v>189</v>
      </c>
      <c r="F34" s="2"/>
      <c r="G34" s="2"/>
      <c r="H34" s="26" t="s">
        <v>95</v>
      </c>
      <c r="I34" s="21">
        <v>0.3</v>
      </c>
      <c r="J34" s="16"/>
      <c r="K34" s="16"/>
      <c r="L34" s="16"/>
      <c r="M34" s="16"/>
      <c r="N34" s="41"/>
      <c r="O34" s="16"/>
    </row>
    <row r="35" spans="2:17" ht="12.75" customHeight="1" x14ac:dyDescent="0.25">
      <c r="B35" s="29">
        <v>0</v>
      </c>
      <c r="C35" s="29">
        <v>1</v>
      </c>
      <c r="D35" s="29">
        <v>0</v>
      </c>
      <c r="E35" s="4" t="s">
        <v>205</v>
      </c>
      <c r="F35" s="2"/>
      <c r="G35" s="2"/>
      <c r="H35" s="26" t="s">
        <v>95</v>
      </c>
      <c r="I35" s="21">
        <v>0.3</v>
      </c>
      <c r="J35" s="16"/>
      <c r="K35" s="16"/>
      <c r="L35" s="16"/>
      <c r="M35" s="16"/>
      <c r="N35" s="41"/>
      <c r="O35" s="16"/>
    </row>
    <row r="36" spans="2:17" ht="12.75" customHeight="1" x14ac:dyDescent="0.25">
      <c r="B36" s="29">
        <v>0</v>
      </c>
      <c r="C36" s="29">
        <v>1</v>
      </c>
      <c r="D36" s="29">
        <v>0</v>
      </c>
      <c r="E36" s="4" t="s">
        <v>241</v>
      </c>
      <c r="F36" s="2"/>
      <c r="G36" s="2"/>
      <c r="H36" s="26" t="s">
        <v>95</v>
      </c>
      <c r="I36" s="21">
        <v>0.3</v>
      </c>
      <c r="J36" s="16"/>
      <c r="K36" s="16"/>
      <c r="L36" s="16"/>
      <c r="M36" s="16"/>
      <c r="N36" s="41"/>
      <c r="O36" s="16"/>
    </row>
    <row r="37" spans="2:17" ht="12.75" customHeight="1" x14ac:dyDescent="0.25">
      <c r="B37" s="29">
        <v>0</v>
      </c>
      <c r="C37" s="29">
        <v>1</v>
      </c>
      <c r="D37" s="29">
        <v>0</v>
      </c>
      <c r="E37" s="4" t="s">
        <v>240</v>
      </c>
      <c r="F37" s="2"/>
      <c r="G37" s="2"/>
      <c r="H37" s="26" t="s">
        <v>95</v>
      </c>
      <c r="I37" s="21">
        <v>0.3</v>
      </c>
      <c r="J37" s="16"/>
      <c r="K37" s="16"/>
      <c r="L37" s="16"/>
      <c r="M37" s="16"/>
      <c r="N37" s="41"/>
      <c r="O37" s="16"/>
    </row>
    <row r="38" spans="2:17" ht="12.75" customHeight="1" x14ac:dyDescent="0.25">
      <c r="B38" s="29">
        <v>0</v>
      </c>
      <c r="C38" s="29">
        <v>0</v>
      </c>
      <c r="D38" s="29">
        <v>0</v>
      </c>
      <c r="E38" s="4" t="s">
        <v>362</v>
      </c>
      <c r="F38" s="2"/>
      <c r="G38" s="2"/>
      <c r="H38" s="26" t="s">
        <v>95</v>
      </c>
      <c r="I38" s="21">
        <v>0.3</v>
      </c>
      <c r="J38" s="16"/>
      <c r="K38" s="16"/>
      <c r="L38" s="16"/>
      <c r="M38" s="16"/>
      <c r="N38" s="41"/>
      <c r="O38" s="16"/>
    </row>
    <row r="39" spans="2:17" ht="12.75" customHeight="1" x14ac:dyDescent="0.25">
      <c r="B39" s="29">
        <v>0</v>
      </c>
      <c r="C39" s="29">
        <v>0</v>
      </c>
      <c r="D39" s="29">
        <v>0</v>
      </c>
      <c r="E39" s="4" t="s">
        <v>242</v>
      </c>
      <c r="F39" s="2"/>
      <c r="G39" s="2"/>
      <c r="H39" s="26" t="s">
        <v>95</v>
      </c>
      <c r="I39" s="21">
        <v>0.3</v>
      </c>
      <c r="J39" s="16"/>
      <c r="K39" s="16"/>
      <c r="L39" s="16"/>
      <c r="M39" s="16"/>
      <c r="N39" s="41"/>
      <c r="O39" s="16"/>
    </row>
    <row r="40" spans="2:17" ht="12.75" customHeight="1" x14ac:dyDescent="0.25">
      <c r="B40" s="29">
        <v>0</v>
      </c>
      <c r="C40" s="29">
        <v>0</v>
      </c>
      <c r="D40" s="29">
        <v>0</v>
      </c>
      <c r="E40" s="4" t="s">
        <v>363</v>
      </c>
      <c r="F40" s="2"/>
      <c r="G40" s="2"/>
      <c r="H40" s="26" t="s">
        <v>95</v>
      </c>
      <c r="I40" s="21">
        <v>0.3</v>
      </c>
      <c r="J40" s="16"/>
      <c r="K40" s="16"/>
      <c r="L40" s="16"/>
      <c r="M40" s="16"/>
      <c r="N40" s="41"/>
      <c r="O40" s="16"/>
    </row>
    <row r="41" spans="2:17" ht="12.75" customHeight="1" x14ac:dyDescent="0.25">
      <c r="B41" s="29">
        <v>0</v>
      </c>
      <c r="C41" s="29">
        <v>0</v>
      </c>
      <c r="D41" s="29">
        <v>0</v>
      </c>
      <c r="E41" s="4" t="s">
        <v>179</v>
      </c>
      <c r="F41" s="2"/>
      <c r="G41" s="2"/>
      <c r="H41" s="26" t="s">
        <v>95</v>
      </c>
      <c r="I41" s="21">
        <v>0.3</v>
      </c>
      <c r="J41" s="16"/>
      <c r="K41" s="16"/>
      <c r="L41" s="16"/>
      <c r="M41" s="16"/>
      <c r="N41" s="41"/>
      <c r="O41" s="16"/>
    </row>
    <row r="44" spans="2:17" ht="12.75" customHeight="1" x14ac:dyDescent="0.25">
      <c r="D44" s="2"/>
      <c r="E44" s="2"/>
      <c r="F44" s="2"/>
      <c r="G44" s="2"/>
      <c r="H44" s="15"/>
      <c r="I44" s="35" t="s">
        <v>175</v>
      </c>
      <c r="J44" s="35" t="s">
        <v>85</v>
      </c>
      <c r="K44" s="30"/>
      <c r="L44" s="30"/>
      <c r="M44" s="30"/>
      <c r="N44" s="30"/>
      <c r="O44" s="16"/>
      <c r="Q44" s="36"/>
    </row>
    <row r="45" spans="2:17" ht="12.75" customHeight="1" x14ac:dyDescent="0.25">
      <c r="B45" s="26"/>
      <c r="C45" s="26"/>
      <c r="D45" s="26"/>
      <c r="E45" s="23" t="s">
        <v>85</v>
      </c>
      <c r="F45" s="18"/>
      <c r="G45" s="18"/>
      <c r="H45" s="19" t="s">
        <v>152</v>
      </c>
      <c r="I45" s="52" t="s">
        <v>128</v>
      </c>
      <c r="J45" s="52" t="s">
        <v>176</v>
      </c>
      <c r="K45" s="24"/>
      <c r="L45" s="24"/>
      <c r="M45" s="25"/>
      <c r="N45" s="25"/>
      <c r="O45" s="16"/>
    </row>
    <row r="46" spans="2:17" ht="12.75" customHeight="1" x14ac:dyDescent="0.25">
      <c r="B46" s="29">
        <v>0</v>
      </c>
      <c r="C46" s="42">
        <v>0</v>
      </c>
      <c r="D46" s="29">
        <v>1</v>
      </c>
      <c r="E46" s="4" t="s">
        <v>163</v>
      </c>
      <c r="F46" s="2"/>
      <c r="G46" s="103" t="s">
        <v>340</v>
      </c>
      <c r="H46" s="26" t="s">
        <v>104</v>
      </c>
      <c r="I46" s="21"/>
      <c r="J46" s="29"/>
      <c r="K46" s="16"/>
      <c r="L46" s="16"/>
      <c r="M46" s="16"/>
      <c r="N46" s="16"/>
    </row>
    <row r="47" spans="2:17" ht="12.75" customHeight="1" x14ac:dyDescent="0.25">
      <c r="B47" s="29">
        <v>0</v>
      </c>
      <c r="C47" s="29">
        <v>1</v>
      </c>
      <c r="D47" s="29">
        <v>1</v>
      </c>
      <c r="E47" s="4" t="s">
        <v>166</v>
      </c>
      <c r="F47" s="2"/>
      <c r="G47" s="103" t="s">
        <v>358</v>
      </c>
      <c r="H47" s="26" t="s">
        <v>95</v>
      </c>
      <c r="I47" s="21"/>
      <c r="J47" s="29"/>
      <c r="K47" s="16"/>
      <c r="L47" s="16"/>
      <c r="M47" s="16"/>
      <c r="N47" s="16"/>
    </row>
    <row r="48" spans="2:17" ht="12.75" customHeight="1" x14ac:dyDescent="0.25">
      <c r="B48" s="29">
        <v>0</v>
      </c>
      <c r="C48" s="29">
        <v>0</v>
      </c>
      <c r="D48" s="29">
        <v>0</v>
      </c>
      <c r="E48" s="4" t="s">
        <v>170</v>
      </c>
      <c r="F48" s="2"/>
      <c r="G48" s="103" t="s">
        <v>359</v>
      </c>
      <c r="H48" s="26" t="s">
        <v>104</v>
      </c>
      <c r="I48" s="21"/>
      <c r="J48" s="29"/>
      <c r="K48" s="16"/>
      <c r="L48" s="16"/>
      <c r="M48" s="16"/>
      <c r="N48" s="16"/>
    </row>
    <row r="49" spans="2:16" ht="12.75" customHeight="1" x14ac:dyDescent="0.25">
      <c r="B49" s="29">
        <v>0</v>
      </c>
      <c r="C49" s="29">
        <v>0</v>
      </c>
      <c r="D49" s="29">
        <v>0</v>
      </c>
      <c r="E49" s="4" t="s">
        <v>171</v>
      </c>
      <c r="F49" s="2"/>
      <c r="G49" s="103" t="s">
        <v>360</v>
      </c>
      <c r="H49" s="26" t="s">
        <v>111</v>
      </c>
      <c r="I49" s="21"/>
      <c r="J49" s="29"/>
      <c r="K49" s="16"/>
      <c r="L49" s="16"/>
      <c r="M49" s="16"/>
      <c r="N49" s="16"/>
    </row>
    <row r="50" spans="2:16" ht="12.75" customHeight="1" x14ac:dyDescent="0.2">
      <c r="K50" s="46"/>
      <c r="L50" s="46"/>
      <c r="M50" s="46"/>
      <c r="N50" s="46"/>
    </row>
    <row r="51" spans="2:16" ht="12.75" customHeight="1" x14ac:dyDescent="0.25">
      <c r="B51" s="29">
        <v>0</v>
      </c>
      <c r="C51" s="29">
        <v>0</v>
      </c>
      <c r="D51" s="29">
        <v>1</v>
      </c>
      <c r="E51" s="4" t="s">
        <v>248</v>
      </c>
      <c r="F51" s="2"/>
      <c r="G51" s="2"/>
      <c r="H51" s="26" t="s">
        <v>95</v>
      </c>
      <c r="I51" s="21">
        <v>1</v>
      </c>
      <c r="J51" s="29">
        <v>260</v>
      </c>
      <c r="K51" s="16"/>
      <c r="L51" s="16"/>
      <c r="M51" s="16"/>
      <c r="N51" s="16"/>
      <c r="O51" s="32"/>
      <c r="P51" s="44"/>
    </row>
    <row r="52" spans="2:16" ht="12.75" customHeight="1" x14ac:dyDescent="0.25">
      <c r="B52" s="29">
        <v>0</v>
      </c>
      <c r="C52" s="29">
        <v>0</v>
      </c>
      <c r="D52" s="29">
        <v>1</v>
      </c>
      <c r="E52" s="4" t="s">
        <v>246</v>
      </c>
      <c r="F52" s="2"/>
      <c r="G52" s="2"/>
      <c r="H52" s="26" t="s">
        <v>95</v>
      </c>
      <c r="I52" s="21">
        <v>1</v>
      </c>
      <c r="J52" s="29">
        <v>247</v>
      </c>
      <c r="K52" s="16"/>
      <c r="L52" s="16"/>
      <c r="M52" s="16"/>
      <c r="N52" s="16"/>
      <c r="O52" s="32"/>
      <c r="P52" s="44"/>
    </row>
    <row r="53" spans="2:16" ht="12.75" customHeight="1" x14ac:dyDescent="0.25">
      <c r="B53" s="29">
        <v>0</v>
      </c>
      <c r="C53" s="29">
        <v>0</v>
      </c>
      <c r="D53" s="29">
        <v>1</v>
      </c>
      <c r="E53" s="4" t="s">
        <v>198</v>
      </c>
      <c r="F53" s="2"/>
      <c r="G53" s="2"/>
      <c r="H53" s="26" t="s">
        <v>95</v>
      </c>
      <c r="I53" s="21">
        <v>1</v>
      </c>
      <c r="J53" s="29">
        <v>241</v>
      </c>
      <c r="K53" s="16"/>
      <c r="L53" s="16"/>
      <c r="M53" s="16"/>
      <c r="N53" s="16"/>
      <c r="O53" s="32"/>
      <c r="P53" s="44"/>
    </row>
    <row r="54" spans="2:16" ht="12.75" customHeight="1" x14ac:dyDescent="0.25">
      <c r="B54" s="29">
        <v>0</v>
      </c>
      <c r="C54" s="29">
        <v>1</v>
      </c>
      <c r="D54" s="29">
        <v>0</v>
      </c>
      <c r="E54" s="4" t="s">
        <v>357</v>
      </c>
      <c r="F54" s="2"/>
      <c r="G54" s="2"/>
      <c r="H54" s="26" t="s">
        <v>95</v>
      </c>
      <c r="I54" s="21">
        <v>1</v>
      </c>
      <c r="J54" s="29">
        <v>235</v>
      </c>
      <c r="K54" s="16"/>
      <c r="L54" s="16"/>
      <c r="M54" s="16"/>
      <c r="N54" s="16"/>
      <c r="O54" s="32"/>
      <c r="P54" s="44"/>
    </row>
    <row r="55" spans="2:16" ht="12.75" customHeight="1" x14ac:dyDescent="0.25">
      <c r="B55" s="29">
        <v>0</v>
      </c>
      <c r="C55" s="29">
        <v>1</v>
      </c>
      <c r="D55" s="29">
        <v>0</v>
      </c>
      <c r="E55" s="4" t="s">
        <v>213</v>
      </c>
      <c r="F55" s="2"/>
      <c r="G55" s="2"/>
      <c r="H55" s="26" t="s">
        <v>95</v>
      </c>
      <c r="I55" s="21">
        <v>1</v>
      </c>
      <c r="J55" s="29">
        <v>227</v>
      </c>
      <c r="K55" s="16"/>
      <c r="L55" s="16"/>
      <c r="M55" s="16"/>
      <c r="N55" s="16"/>
      <c r="O55" s="32"/>
      <c r="P55" s="44"/>
    </row>
    <row r="56" spans="2:16" ht="12.75" customHeight="1" x14ac:dyDescent="0.25">
      <c r="B56" s="29">
        <v>0</v>
      </c>
      <c r="C56" s="29">
        <v>1</v>
      </c>
      <c r="D56" s="29">
        <v>0</v>
      </c>
      <c r="E56" s="4" t="s">
        <v>247</v>
      </c>
      <c r="F56" s="2"/>
      <c r="G56" s="2"/>
      <c r="H56" s="26" t="s">
        <v>95</v>
      </c>
      <c r="I56" s="21">
        <v>1</v>
      </c>
      <c r="J56" s="29">
        <v>220</v>
      </c>
      <c r="K56" s="16"/>
      <c r="L56" s="16"/>
      <c r="M56" s="16"/>
      <c r="N56" s="16"/>
      <c r="O56" s="32"/>
      <c r="P56" s="44"/>
    </row>
    <row r="57" spans="2:16" ht="12.75" customHeight="1" x14ac:dyDescent="0.25">
      <c r="B57" s="29">
        <v>0</v>
      </c>
      <c r="C57" s="29">
        <v>0</v>
      </c>
      <c r="D57" s="29">
        <v>0</v>
      </c>
      <c r="E57" s="4" t="s">
        <v>249</v>
      </c>
      <c r="F57" s="2"/>
      <c r="G57" s="2"/>
      <c r="H57" s="26" t="s">
        <v>95</v>
      </c>
      <c r="I57" s="21">
        <v>1</v>
      </c>
      <c r="J57" s="29">
        <v>220</v>
      </c>
      <c r="K57" s="16"/>
      <c r="L57" s="16"/>
      <c r="M57" s="16"/>
      <c r="N57" s="16"/>
      <c r="O57" s="32"/>
      <c r="P57" s="44"/>
    </row>
    <row r="58" spans="2:16" ht="12.75" customHeight="1" x14ac:dyDescent="0.25">
      <c r="B58" s="29">
        <v>0</v>
      </c>
      <c r="C58" s="29">
        <v>0</v>
      </c>
      <c r="D58" s="29">
        <v>0</v>
      </c>
      <c r="E58" s="4" t="s">
        <v>245</v>
      </c>
      <c r="F58" s="2"/>
      <c r="G58" s="2"/>
      <c r="H58" s="26" t="s">
        <v>95</v>
      </c>
      <c r="I58" s="21">
        <v>1</v>
      </c>
      <c r="J58" s="29">
        <v>220</v>
      </c>
      <c r="K58" s="16"/>
      <c r="L58" s="16"/>
      <c r="M58" s="16"/>
      <c r="N58" s="16"/>
      <c r="O58" s="32"/>
      <c r="P58" s="44"/>
    </row>
    <row r="61" spans="2:16" ht="12.75" customHeight="1" x14ac:dyDescent="0.25">
      <c r="D61" s="2"/>
      <c r="E61" s="2"/>
      <c r="F61" s="2"/>
      <c r="G61" s="2"/>
      <c r="H61" s="15"/>
      <c r="I61" s="17" t="s">
        <v>183</v>
      </c>
      <c r="J61" s="16"/>
      <c r="K61" s="16"/>
      <c r="L61" s="16" t="s">
        <v>127</v>
      </c>
      <c r="M61" s="16"/>
      <c r="N61" s="26"/>
      <c r="O61" s="16"/>
    </row>
    <row r="62" spans="2:16" ht="12.75" customHeight="1" x14ac:dyDescent="0.25">
      <c r="B62" s="26"/>
      <c r="C62" s="26"/>
      <c r="D62" s="26"/>
      <c r="E62" s="23" t="s">
        <v>181</v>
      </c>
      <c r="F62" s="18"/>
      <c r="G62" s="18"/>
      <c r="H62" s="19" t="s">
        <v>152</v>
      </c>
      <c r="I62" s="20" t="s">
        <v>132</v>
      </c>
      <c r="J62" s="45" t="s">
        <v>123</v>
      </c>
      <c r="K62" s="45" t="s">
        <v>154</v>
      </c>
      <c r="L62" s="45" t="s">
        <v>128</v>
      </c>
      <c r="M62" s="20"/>
      <c r="N62" s="43"/>
      <c r="O62" s="16"/>
    </row>
    <row r="63" spans="2:16" ht="12.75" customHeight="1" x14ac:dyDescent="0.25">
      <c r="B63" s="29">
        <v>0</v>
      </c>
      <c r="C63" s="29">
        <v>1</v>
      </c>
      <c r="D63" s="29">
        <v>1</v>
      </c>
      <c r="E63" s="4" t="s">
        <v>182</v>
      </c>
      <c r="F63" s="2"/>
      <c r="G63" s="2"/>
      <c r="H63" s="26" t="s">
        <v>95</v>
      </c>
      <c r="I63" s="21">
        <v>0.3</v>
      </c>
      <c r="J63" s="21"/>
      <c r="K63" s="21"/>
      <c r="L63" s="21"/>
      <c r="M63" s="16"/>
      <c r="N63" s="41"/>
      <c r="O63" s="32">
        <f>SUM(I63:L63)</f>
        <v>0.3</v>
      </c>
      <c r="P63" s="46"/>
    </row>
    <row r="64" spans="2:16" ht="12.75" customHeight="1" x14ac:dyDescent="0.25">
      <c r="B64" s="29">
        <v>0</v>
      </c>
      <c r="C64" s="29">
        <v>1</v>
      </c>
      <c r="D64" s="42">
        <v>0</v>
      </c>
      <c r="E64" s="4" t="s">
        <v>184</v>
      </c>
      <c r="F64" s="2"/>
      <c r="G64" s="2"/>
      <c r="H64" s="26" t="s">
        <v>104</v>
      </c>
      <c r="I64" s="21"/>
      <c r="J64" s="21">
        <v>0.41</v>
      </c>
      <c r="K64" s="21">
        <v>0.32</v>
      </c>
      <c r="L64" s="21"/>
      <c r="M64" s="16"/>
      <c r="N64" s="41"/>
      <c r="O64" s="32">
        <f t="shared" ref="O64:O78" si="1">SUM(I64:L64)</f>
        <v>0.73</v>
      </c>
      <c r="P64" s="46"/>
    </row>
    <row r="65" spans="2:21" ht="12.75" customHeight="1" x14ac:dyDescent="0.25">
      <c r="B65" s="29">
        <v>0</v>
      </c>
      <c r="C65" s="29">
        <v>1</v>
      </c>
      <c r="D65" s="42">
        <v>0</v>
      </c>
      <c r="E65" s="4" t="s">
        <v>251</v>
      </c>
      <c r="F65" s="2"/>
      <c r="G65" s="2"/>
      <c r="H65" s="26" t="s">
        <v>104</v>
      </c>
      <c r="I65" s="21"/>
      <c r="J65" s="21"/>
      <c r="K65" s="21">
        <v>0.11</v>
      </c>
      <c r="L65" s="21"/>
      <c r="M65" s="16"/>
      <c r="N65" s="41"/>
      <c r="O65" s="32">
        <f t="shared" si="1"/>
        <v>0.11</v>
      </c>
      <c r="P65" s="48"/>
    </row>
    <row r="66" spans="2:21" ht="12.75" customHeight="1" x14ac:dyDescent="0.25">
      <c r="B66" s="29">
        <v>0</v>
      </c>
      <c r="C66" s="29">
        <v>1</v>
      </c>
      <c r="D66" s="42">
        <v>0</v>
      </c>
      <c r="E66" s="4" t="s">
        <v>208</v>
      </c>
      <c r="F66" s="2"/>
      <c r="G66" s="2"/>
      <c r="H66" s="26" t="s">
        <v>104</v>
      </c>
      <c r="I66" s="21"/>
      <c r="J66" s="21"/>
      <c r="K66" s="21"/>
      <c r="L66" s="21">
        <v>0.34</v>
      </c>
      <c r="M66" s="16"/>
      <c r="N66" s="41"/>
      <c r="O66" s="32">
        <f t="shared" si="1"/>
        <v>0.34</v>
      </c>
      <c r="P66" s="46"/>
    </row>
    <row r="67" spans="2:21" s="47" customFormat="1" ht="12.75" customHeight="1" x14ac:dyDescent="0.25">
      <c r="B67" s="41"/>
      <c r="C67" s="41"/>
      <c r="D67" s="41"/>
      <c r="E67" s="2"/>
      <c r="F67" s="2"/>
      <c r="G67" s="2"/>
      <c r="H67" s="15"/>
      <c r="I67" s="16"/>
      <c r="J67" s="16"/>
      <c r="K67" s="16"/>
      <c r="L67" s="16"/>
      <c r="M67" s="16"/>
      <c r="N67" s="41"/>
      <c r="O67" s="16"/>
      <c r="P67" s="46"/>
      <c r="Q67" s="46"/>
      <c r="R67" s="46"/>
      <c r="S67" s="46"/>
      <c r="T67" s="46"/>
      <c r="U67" s="46"/>
    </row>
    <row r="68" spans="2:21" ht="12.75" customHeight="1" x14ac:dyDescent="0.25">
      <c r="B68" s="29">
        <v>0</v>
      </c>
      <c r="C68" s="29">
        <v>0</v>
      </c>
      <c r="D68" s="29">
        <v>1</v>
      </c>
      <c r="E68" s="4" t="s">
        <v>200</v>
      </c>
      <c r="F68" s="2"/>
      <c r="G68" s="2"/>
      <c r="H68" s="26" t="s">
        <v>95</v>
      </c>
      <c r="I68" s="21"/>
      <c r="J68" s="21">
        <v>0.11</v>
      </c>
      <c r="K68" s="21">
        <v>0.18</v>
      </c>
      <c r="L68" s="21">
        <v>0.2</v>
      </c>
      <c r="M68" s="16"/>
      <c r="N68" s="41"/>
      <c r="O68" s="32">
        <f t="shared" si="1"/>
        <v>0.49</v>
      </c>
      <c r="P68" s="46"/>
    </row>
    <row r="69" spans="2:21" ht="12.75" customHeight="1" x14ac:dyDescent="0.25">
      <c r="B69" s="29">
        <v>0</v>
      </c>
      <c r="C69" s="29">
        <v>0</v>
      </c>
      <c r="D69" s="29">
        <v>1</v>
      </c>
      <c r="E69" s="4" t="s">
        <v>374</v>
      </c>
      <c r="F69" s="2"/>
      <c r="G69" s="2"/>
      <c r="H69" s="26" t="s">
        <v>95</v>
      </c>
      <c r="I69" s="21"/>
      <c r="J69" s="21">
        <v>0.21</v>
      </c>
      <c r="K69" s="21">
        <v>0.06</v>
      </c>
      <c r="L69" s="21">
        <v>0.2</v>
      </c>
      <c r="M69" s="16"/>
      <c r="N69" s="41"/>
      <c r="O69" s="32">
        <f t="shared" si="1"/>
        <v>0.47000000000000003</v>
      </c>
      <c r="P69" s="46"/>
    </row>
    <row r="70" spans="2:21" ht="12.75" customHeight="1" x14ac:dyDescent="0.25">
      <c r="B70" s="29">
        <v>0</v>
      </c>
      <c r="C70" s="29">
        <v>0</v>
      </c>
      <c r="D70" s="29">
        <v>0</v>
      </c>
      <c r="E70" s="4" t="s">
        <v>376</v>
      </c>
      <c r="F70" s="2"/>
      <c r="G70" s="2"/>
      <c r="H70" s="26" t="s">
        <v>95</v>
      </c>
      <c r="I70" s="21"/>
      <c r="J70" s="21">
        <v>0.18</v>
      </c>
      <c r="K70" s="21">
        <v>7.0000000000000007E-2</v>
      </c>
      <c r="L70" s="21">
        <v>0.2</v>
      </c>
      <c r="M70" s="16"/>
      <c r="N70" s="41"/>
      <c r="O70" s="32">
        <f t="shared" si="1"/>
        <v>0.45</v>
      </c>
      <c r="P70" s="46"/>
    </row>
    <row r="71" spans="2:21" ht="12.75" customHeight="1" x14ac:dyDescent="0.25">
      <c r="B71" s="29">
        <v>1</v>
      </c>
      <c r="C71" s="29">
        <v>0</v>
      </c>
      <c r="D71" s="29">
        <v>0</v>
      </c>
      <c r="E71" s="4" t="s">
        <v>200</v>
      </c>
      <c r="F71" s="2"/>
      <c r="G71" s="2"/>
      <c r="H71" s="26" t="s">
        <v>95</v>
      </c>
      <c r="I71" s="21"/>
      <c r="J71" s="21">
        <v>0.11</v>
      </c>
      <c r="K71" s="21">
        <v>0.13</v>
      </c>
      <c r="L71" s="21">
        <v>0.2</v>
      </c>
      <c r="M71" s="16"/>
      <c r="N71" s="41"/>
      <c r="O71" s="32">
        <f t="shared" si="1"/>
        <v>0.44</v>
      </c>
      <c r="P71" s="46"/>
    </row>
    <row r="72" spans="2:21" ht="12.75" customHeight="1" x14ac:dyDescent="0.25">
      <c r="B72" s="29">
        <v>0</v>
      </c>
      <c r="C72" s="29">
        <v>0</v>
      </c>
      <c r="D72" s="29">
        <v>0</v>
      </c>
      <c r="E72" s="4" t="s">
        <v>377</v>
      </c>
      <c r="F72" s="2"/>
      <c r="G72" s="2"/>
      <c r="H72" s="26" t="s">
        <v>95</v>
      </c>
      <c r="I72" s="21"/>
      <c r="J72" s="21">
        <v>0.17</v>
      </c>
      <c r="K72" s="21">
        <v>0.06</v>
      </c>
      <c r="L72" s="21">
        <v>0.2</v>
      </c>
      <c r="M72" s="16"/>
      <c r="N72" s="41"/>
      <c r="O72" s="32">
        <f>SUM(I72:L72)</f>
        <v>0.43000000000000005</v>
      </c>
      <c r="P72" s="46"/>
    </row>
    <row r="73" spans="2:21" ht="12.75" customHeight="1" x14ac:dyDescent="0.25">
      <c r="B73" s="29">
        <v>0</v>
      </c>
      <c r="C73" s="29">
        <v>0</v>
      </c>
      <c r="D73" s="29">
        <v>0</v>
      </c>
      <c r="E73" s="4" t="s">
        <v>375</v>
      </c>
      <c r="F73" s="2"/>
      <c r="G73" s="2"/>
      <c r="H73" s="26" t="s">
        <v>95</v>
      </c>
      <c r="I73" s="21"/>
      <c r="J73" s="21">
        <v>0.13</v>
      </c>
      <c r="K73" s="21">
        <v>0.09</v>
      </c>
      <c r="L73" s="21">
        <v>0.2</v>
      </c>
      <c r="M73" s="16"/>
      <c r="N73" s="41"/>
      <c r="O73" s="32">
        <f t="shared" si="1"/>
        <v>0.42000000000000004</v>
      </c>
      <c r="P73" s="46"/>
    </row>
    <row r="74" spans="2:21" ht="12.75" customHeight="1" x14ac:dyDescent="0.25">
      <c r="B74" s="29">
        <v>0</v>
      </c>
      <c r="C74" s="29">
        <v>0</v>
      </c>
      <c r="D74" s="29">
        <v>1</v>
      </c>
      <c r="E74" s="4" t="s">
        <v>190</v>
      </c>
      <c r="F74" s="2"/>
      <c r="G74" s="2"/>
      <c r="H74" s="26" t="s">
        <v>95</v>
      </c>
      <c r="I74" s="21"/>
      <c r="J74" s="21">
        <v>0.12</v>
      </c>
      <c r="K74" s="21">
        <v>0.09</v>
      </c>
      <c r="L74" s="21">
        <v>0.2</v>
      </c>
      <c r="M74" s="16"/>
      <c r="N74" s="41"/>
      <c r="O74" s="32">
        <f t="shared" si="1"/>
        <v>0.41000000000000003</v>
      </c>
      <c r="P74" s="46"/>
    </row>
    <row r="75" spans="2:21" ht="12.75" customHeight="1" x14ac:dyDescent="0.25">
      <c r="B75" s="29">
        <v>0</v>
      </c>
      <c r="C75" s="29">
        <v>0</v>
      </c>
      <c r="D75" s="29">
        <v>0</v>
      </c>
      <c r="E75" s="4" t="s">
        <v>206</v>
      </c>
      <c r="F75" s="2"/>
      <c r="G75" s="2"/>
      <c r="H75" s="26" t="s">
        <v>95</v>
      </c>
      <c r="I75" s="21"/>
      <c r="J75" s="21">
        <v>0.11</v>
      </c>
      <c r="K75" s="21">
        <v>0.09</v>
      </c>
      <c r="L75" s="21">
        <v>0.2</v>
      </c>
      <c r="M75" s="16"/>
      <c r="N75" s="41"/>
      <c r="O75" s="32">
        <f t="shared" si="1"/>
        <v>0.4</v>
      </c>
      <c r="P75" s="46"/>
    </row>
    <row r="76" spans="2:21" ht="12.75" customHeight="1" x14ac:dyDescent="0.25">
      <c r="B76" s="29">
        <v>0</v>
      </c>
      <c r="C76" s="29">
        <v>1</v>
      </c>
      <c r="D76" s="29">
        <v>0</v>
      </c>
      <c r="E76" s="4" t="s">
        <v>196</v>
      </c>
      <c r="F76" s="2"/>
      <c r="G76" s="2"/>
      <c r="H76" s="26" t="s">
        <v>95</v>
      </c>
      <c r="I76" s="21"/>
      <c r="J76" s="21">
        <v>0.12</v>
      </c>
      <c r="K76" s="21">
        <v>7.0000000000000007E-2</v>
      </c>
      <c r="L76" s="21">
        <v>0.2</v>
      </c>
      <c r="M76" s="16"/>
      <c r="N76" s="41"/>
      <c r="O76" s="32">
        <f t="shared" si="1"/>
        <v>0.39</v>
      </c>
      <c r="P76" s="46"/>
    </row>
    <row r="77" spans="2:21" ht="12.75" customHeight="1" x14ac:dyDescent="0.25">
      <c r="B77" s="29">
        <v>0</v>
      </c>
      <c r="C77" s="29">
        <v>0</v>
      </c>
      <c r="D77" s="29">
        <v>0</v>
      </c>
      <c r="E77" s="4" t="s">
        <v>378</v>
      </c>
      <c r="F77" s="2"/>
      <c r="G77" s="2"/>
      <c r="H77" s="26" t="s">
        <v>95</v>
      </c>
      <c r="I77" s="21"/>
      <c r="J77" s="21">
        <v>0.11</v>
      </c>
      <c r="K77" s="21">
        <v>0.06</v>
      </c>
      <c r="L77" s="21">
        <v>0.2</v>
      </c>
      <c r="M77" s="16"/>
      <c r="N77" s="41"/>
      <c r="O77" s="32">
        <f t="shared" si="1"/>
        <v>0.37</v>
      </c>
      <c r="P77" s="46"/>
    </row>
    <row r="78" spans="2:21" ht="12.75" customHeight="1" x14ac:dyDescent="0.25">
      <c r="B78" s="29">
        <v>0</v>
      </c>
      <c r="C78" s="29">
        <v>0</v>
      </c>
      <c r="D78" s="29">
        <v>0</v>
      </c>
      <c r="E78" s="4"/>
      <c r="F78" s="2"/>
      <c r="G78" s="2"/>
      <c r="H78" s="26" t="s">
        <v>95</v>
      </c>
      <c r="I78" s="21"/>
      <c r="J78" s="21"/>
      <c r="K78" s="21"/>
      <c r="L78" s="21"/>
      <c r="M78" s="16"/>
      <c r="N78" s="41"/>
      <c r="O78" s="32">
        <f t="shared" si="1"/>
        <v>0</v>
      </c>
      <c r="P78" s="46"/>
    </row>
    <row r="80" spans="2:21" s="47" customFormat="1" ht="12.75" customHeight="1" x14ac:dyDescent="0.25">
      <c r="B80" s="41"/>
      <c r="C80" s="41"/>
      <c r="D80" s="41"/>
      <c r="E80" s="2"/>
      <c r="F80" s="2"/>
      <c r="G80" s="2"/>
      <c r="H80" s="15"/>
      <c r="I80" s="16"/>
      <c r="J80" s="16"/>
      <c r="K80" s="16"/>
      <c r="L80" s="16"/>
      <c r="M80" s="16"/>
      <c r="N80" s="41"/>
      <c r="O80" s="16"/>
      <c r="P80" s="46"/>
      <c r="Q80" s="46"/>
      <c r="R80" s="46"/>
      <c r="S80" s="46"/>
      <c r="T80" s="46"/>
      <c r="U80" s="46"/>
    </row>
    <row r="81" spans="2:21" ht="12.75" customHeight="1" x14ac:dyDescent="0.25">
      <c r="D81" s="2"/>
      <c r="E81" s="2"/>
      <c r="F81" s="2"/>
      <c r="G81" s="2"/>
      <c r="H81" s="15"/>
      <c r="I81" s="16"/>
      <c r="J81" s="16"/>
      <c r="K81" s="16"/>
      <c r="L81" s="16"/>
      <c r="M81" s="16"/>
      <c r="N81" s="41"/>
      <c r="O81" s="32"/>
    </row>
    <row r="82" spans="2:21" ht="12.75" customHeight="1" x14ac:dyDescent="0.25">
      <c r="D82" s="2"/>
      <c r="E82" s="2"/>
      <c r="F82" s="2"/>
      <c r="G82" s="2"/>
      <c r="H82" s="15"/>
      <c r="I82" s="17" t="s">
        <v>193</v>
      </c>
      <c r="J82" s="16"/>
      <c r="K82" s="16"/>
      <c r="L82" s="16"/>
      <c r="M82" s="16"/>
      <c r="N82" s="26"/>
      <c r="O82" s="16"/>
    </row>
    <row r="83" spans="2:21" ht="12.75" customHeight="1" x14ac:dyDescent="0.25">
      <c r="B83" s="26"/>
      <c r="C83" s="26"/>
      <c r="D83" s="26"/>
      <c r="E83" s="23" t="s">
        <v>191</v>
      </c>
      <c r="F83" s="18"/>
      <c r="G83" s="18"/>
      <c r="H83" s="19" t="s">
        <v>152</v>
      </c>
      <c r="I83" s="20" t="s">
        <v>194</v>
      </c>
      <c r="J83" s="45" t="s">
        <v>123</v>
      </c>
      <c r="K83" s="45"/>
      <c r="L83" s="45"/>
      <c r="M83" s="20"/>
      <c r="N83" s="43"/>
      <c r="O83" s="16"/>
    </row>
    <row r="84" spans="2:21" ht="12.75" customHeight="1" x14ac:dyDescent="0.25">
      <c r="B84" s="29">
        <v>0</v>
      </c>
      <c r="C84" s="29">
        <v>1</v>
      </c>
      <c r="D84" s="29">
        <v>1</v>
      </c>
      <c r="E84" s="4" t="s">
        <v>195</v>
      </c>
      <c r="F84" s="2"/>
      <c r="G84" s="26" t="s">
        <v>165</v>
      </c>
      <c r="H84" s="26" t="s">
        <v>111</v>
      </c>
      <c r="I84" s="21">
        <v>-0.2</v>
      </c>
      <c r="J84" s="21"/>
      <c r="K84" s="21"/>
      <c r="L84" s="21"/>
      <c r="M84" s="21"/>
      <c r="N84" s="29"/>
      <c r="O84" s="32">
        <f>-I84+SUM(J84:N84)</f>
        <v>0.2</v>
      </c>
    </row>
    <row r="85" spans="2:21" s="47" customFormat="1" ht="12.75" customHeight="1" x14ac:dyDescent="0.25">
      <c r="B85" s="41"/>
      <c r="C85" s="41"/>
      <c r="D85" s="41"/>
      <c r="E85" s="2"/>
      <c r="F85" s="2"/>
      <c r="G85" s="15"/>
      <c r="H85" s="15"/>
      <c r="I85" s="16"/>
      <c r="J85" s="16"/>
      <c r="K85" s="16"/>
      <c r="L85" s="16"/>
      <c r="M85" s="16"/>
      <c r="N85" s="41"/>
      <c r="O85" s="16"/>
      <c r="P85" s="46"/>
      <c r="Q85" s="46"/>
      <c r="R85" s="46"/>
      <c r="S85" s="46"/>
      <c r="T85" s="46"/>
      <c r="U85" s="46"/>
    </row>
    <row r="86" spans="2:21" ht="12.75" customHeight="1" x14ac:dyDescent="0.25">
      <c r="B86" s="29">
        <v>0</v>
      </c>
      <c r="C86" s="29">
        <v>0</v>
      </c>
      <c r="D86" s="29">
        <v>1</v>
      </c>
      <c r="E86" s="4" t="s">
        <v>252</v>
      </c>
      <c r="F86" s="2"/>
      <c r="G86" s="2"/>
      <c r="H86" s="26" t="s">
        <v>95</v>
      </c>
      <c r="I86" s="21">
        <v>-0.2</v>
      </c>
      <c r="J86" s="21">
        <v>0.1</v>
      </c>
      <c r="K86" s="21"/>
      <c r="L86" s="21"/>
      <c r="M86" s="21"/>
      <c r="N86" s="29"/>
      <c r="O86" s="32">
        <f t="shared" ref="O86:O93" si="2">-I86+SUM(J86:N86)</f>
        <v>0.30000000000000004</v>
      </c>
    </row>
    <row r="87" spans="2:21" ht="12.75" customHeight="1" x14ac:dyDescent="0.25">
      <c r="B87" s="29">
        <v>0</v>
      </c>
      <c r="C87" s="29">
        <v>0</v>
      </c>
      <c r="D87" s="29">
        <v>1</v>
      </c>
      <c r="E87" s="4" t="s">
        <v>256</v>
      </c>
      <c r="F87" s="2"/>
      <c r="G87" s="2"/>
      <c r="H87" s="26" t="s">
        <v>95</v>
      </c>
      <c r="I87" s="21">
        <v>-0.2</v>
      </c>
      <c r="J87" s="21">
        <v>0.1</v>
      </c>
      <c r="K87" s="21"/>
      <c r="L87" s="21"/>
      <c r="M87" s="21"/>
      <c r="N87" s="29"/>
      <c r="O87" s="32">
        <f t="shared" si="2"/>
        <v>0.30000000000000004</v>
      </c>
    </row>
    <row r="88" spans="2:21" ht="12.75" customHeight="1" x14ac:dyDescent="0.25">
      <c r="B88" s="29">
        <v>0</v>
      </c>
      <c r="C88" s="29">
        <v>0</v>
      </c>
      <c r="D88" s="29">
        <v>1</v>
      </c>
      <c r="E88" s="4" t="s">
        <v>192</v>
      </c>
      <c r="F88" s="2"/>
      <c r="G88" s="2"/>
      <c r="H88" s="26" t="s">
        <v>95</v>
      </c>
      <c r="I88" s="21">
        <v>-0.2</v>
      </c>
      <c r="J88" s="21">
        <v>0.09</v>
      </c>
      <c r="K88" s="21"/>
      <c r="L88" s="21"/>
      <c r="M88" s="21"/>
      <c r="N88" s="29"/>
      <c r="O88" s="32">
        <f t="shared" si="2"/>
        <v>0.29000000000000004</v>
      </c>
    </row>
    <row r="89" spans="2:21" ht="12.75" customHeight="1" x14ac:dyDescent="0.25">
      <c r="B89" s="29">
        <v>0</v>
      </c>
      <c r="C89" s="42">
        <v>0</v>
      </c>
      <c r="D89" s="29">
        <v>0</v>
      </c>
      <c r="E89" s="4" t="s">
        <v>197</v>
      </c>
      <c r="F89" s="2"/>
      <c r="G89" s="2"/>
      <c r="H89" s="26" t="s">
        <v>95</v>
      </c>
      <c r="I89" s="21">
        <v>-0.2</v>
      </c>
      <c r="J89" s="21">
        <v>0.09</v>
      </c>
      <c r="K89" s="21"/>
      <c r="L89" s="21"/>
      <c r="M89" s="21"/>
      <c r="N89" s="29"/>
      <c r="O89" s="32">
        <f t="shared" si="2"/>
        <v>0.29000000000000004</v>
      </c>
    </row>
    <row r="90" spans="2:21" ht="12.75" customHeight="1" x14ac:dyDescent="0.25">
      <c r="B90" s="29">
        <v>0</v>
      </c>
      <c r="C90" s="42">
        <v>0</v>
      </c>
      <c r="D90" s="29">
        <v>0</v>
      </c>
      <c r="E90" s="4" t="s">
        <v>207</v>
      </c>
      <c r="F90" s="2"/>
      <c r="G90" s="2"/>
      <c r="H90" s="26" t="s">
        <v>95</v>
      </c>
      <c r="I90" s="21">
        <v>-0.2</v>
      </c>
      <c r="J90" s="21">
        <v>0.09</v>
      </c>
      <c r="K90" s="21"/>
      <c r="L90" s="21"/>
      <c r="M90" s="21"/>
      <c r="N90" s="29"/>
      <c r="O90" s="32">
        <f t="shared" si="2"/>
        <v>0.29000000000000004</v>
      </c>
    </row>
    <row r="91" spans="2:21" ht="12.75" customHeight="1" x14ac:dyDescent="0.25">
      <c r="B91" s="29">
        <v>0</v>
      </c>
      <c r="C91" s="42">
        <v>0</v>
      </c>
      <c r="D91" s="29">
        <v>0</v>
      </c>
      <c r="E91" s="4" t="s">
        <v>253</v>
      </c>
      <c r="F91" s="2"/>
      <c r="G91" s="2"/>
      <c r="H91" s="26" t="s">
        <v>95</v>
      </c>
      <c r="I91" s="21">
        <v>-0.2</v>
      </c>
      <c r="J91" s="21">
        <v>0.09</v>
      </c>
      <c r="K91" s="21"/>
      <c r="L91" s="21"/>
      <c r="M91" s="21"/>
      <c r="N91" s="29"/>
      <c r="O91" s="32">
        <f t="shared" si="2"/>
        <v>0.29000000000000004</v>
      </c>
    </row>
    <row r="92" spans="2:21" ht="12.75" customHeight="1" x14ac:dyDescent="0.25">
      <c r="B92" s="29">
        <v>0</v>
      </c>
      <c r="C92" s="29">
        <v>0</v>
      </c>
      <c r="D92" s="29">
        <v>0</v>
      </c>
      <c r="E92" s="4" t="s">
        <v>254</v>
      </c>
      <c r="F92" s="2"/>
      <c r="G92" s="2"/>
      <c r="H92" s="26" t="s">
        <v>95</v>
      </c>
      <c r="I92" s="21">
        <v>-0.2</v>
      </c>
      <c r="J92" s="21">
        <v>0.09</v>
      </c>
      <c r="K92" s="21"/>
      <c r="L92" s="21"/>
      <c r="M92" s="21"/>
      <c r="N92" s="29"/>
      <c r="O92" s="32">
        <f t="shared" si="2"/>
        <v>0.29000000000000004</v>
      </c>
    </row>
    <row r="93" spans="2:21" ht="12.75" customHeight="1" x14ac:dyDescent="0.25">
      <c r="B93" s="29">
        <v>0</v>
      </c>
      <c r="C93" s="29">
        <v>0</v>
      </c>
      <c r="D93" s="29">
        <v>0</v>
      </c>
      <c r="E93" s="4" t="s">
        <v>255</v>
      </c>
      <c r="F93" s="2"/>
      <c r="G93" s="2"/>
      <c r="H93" s="26" t="s">
        <v>95</v>
      </c>
      <c r="I93" s="21">
        <v>-0.2</v>
      </c>
      <c r="J93" s="21">
        <v>0.09</v>
      </c>
      <c r="K93" s="21"/>
      <c r="L93" s="21"/>
      <c r="M93" s="21"/>
      <c r="N93" s="29"/>
      <c r="O93" s="32">
        <f t="shared" si="2"/>
        <v>0.29000000000000004</v>
      </c>
    </row>
  </sheetData>
  <conditionalFormatting sqref="M28:M29">
    <cfRule type="expression" dxfId="52" priority="25" stopIfTrue="1">
      <formula>OR(ISBLANK(M28), ISNUMBER(M28), ISTEXT(M28))</formula>
    </cfRule>
  </conditionalFormatting>
  <conditionalFormatting sqref="E44:H44 E45:G45">
    <cfRule type="expression" dxfId="51" priority="49" stopIfTrue="1">
      <formula>OR(ISBLANK(E44), ISNUMBER(E44), ISTEXT(E44))</formula>
    </cfRule>
  </conditionalFormatting>
  <conditionalFormatting sqref="K44:L45">
    <cfRule type="expression" dxfId="50" priority="48" stopIfTrue="1">
      <formula>OR(ISBLANK(K44), ISNUMBER(K44), ISTEXT(K44))</formula>
    </cfRule>
  </conditionalFormatting>
  <conditionalFormatting sqref="K44:L45">
    <cfRule type="expression" dxfId="49" priority="43" stopIfTrue="1">
      <formula>OR(ISBLANK(K44), ISNUMBER(K44), ISTEXT(K44))</formula>
    </cfRule>
  </conditionalFormatting>
  <conditionalFormatting sqref="M44:N45">
    <cfRule type="expression" dxfId="48" priority="44" stopIfTrue="1">
      <formula>OR(ISBLANK(M44), ISNUMBER(M44), ISTEXT(M44))</formula>
    </cfRule>
  </conditionalFormatting>
  <conditionalFormatting sqref="M44:N45">
    <cfRule type="expression" dxfId="47" priority="45" stopIfTrue="1">
      <formula>OR(ISBLANK(M44), ISNUMBER(M44), ISTEXT(M44))</formula>
    </cfRule>
  </conditionalFormatting>
  <conditionalFormatting sqref="E13:G14 I13:J14">
    <cfRule type="expression" dxfId="46" priority="42" stopIfTrue="1">
      <formula>OR(ISBLANK(E13), ISNUMBER(E13), ISTEXT(E13))</formula>
    </cfRule>
  </conditionalFormatting>
  <conditionalFormatting sqref="L13:L14">
    <cfRule type="expression" dxfId="45" priority="41" stopIfTrue="1">
      <formula>OR(ISBLANK(L13), ISNUMBER(L13), ISTEXT(L13))</formula>
    </cfRule>
  </conditionalFormatting>
  <conditionalFormatting sqref="L13:L14">
    <cfRule type="expression" dxfId="44" priority="36" stopIfTrue="1">
      <formula>OR(ISBLANK(L13), ISNUMBER(L13), ISTEXT(L13))</formula>
    </cfRule>
  </conditionalFormatting>
  <conditionalFormatting sqref="M13:M14">
    <cfRule type="expression" dxfId="43" priority="37" stopIfTrue="1">
      <formula>OR(ISBLANK(M13), ISNUMBER(M13), ISTEXT(M13))</formula>
    </cfRule>
  </conditionalFormatting>
  <conditionalFormatting sqref="M13:M14">
    <cfRule type="expression" dxfId="42" priority="38" stopIfTrue="1">
      <formula>OR(ISBLANK(M13), ISNUMBER(M13), ISTEXT(M13))</formula>
    </cfRule>
  </conditionalFormatting>
  <conditionalFormatting sqref="H13:H14">
    <cfRule type="expression" dxfId="41" priority="35" stopIfTrue="1">
      <formula>OR(ISBLANK(H13), ISNUMBER(H13), ISTEXT(H13))</formula>
    </cfRule>
  </conditionalFormatting>
  <conditionalFormatting sqref="N13:N14">
    <cfRule type="expression" dxfId="40" priority="34" stopIfTrue="1">
      <formula>OR(ISBLANK(N13), ISNUMBER(N13), ISTEXT(N13))</formula>
    </cfRule>
  </conditionalFormatting>
  <conditionalFormatting sqref="H45">
    <cfRule type="expression" dxfId="39" priority="33" stopIfTrue="1">
      <formula>OR(ISBLANK(H45), ISNUMBER(H45), ISTEXT(H45))</formula>
    </cfRule>
  </conditionalFormatting>
  <conditionalFormatting sqref="K13:K14">
    <cfRule type="expression" dxfId="38" priority="32" stopIfTrue="1">
      <formula>OR(ISBLANK(K13), ISNUMBER(K13), ISTEXT(K13))</formula>
    </cfRule>
  </conditionalFormatting>
  <conditionalFormatting sqref="E1:G1">
    <cfRule type="expression" dxfId="37" priority="31" stopIfTrue="1">
      <formula>OR(ISBLANK(E1), ISNUMBER(E1), ISTEXT(E1))</formula>
    </cfRule>
  </conditionalFormatting>
  <conditionalFormatting sqref="H1">
    <cfRule type="expression" dxfId="36" priority="30" stopIfTrue="1">
      <formula>OR(ISBLANK(H1), ISNUMBER(H1), ISTEXT(H1))</formula>
    </cfRule>
  </conditionalFormatting>
  <conditionalFormatting sqref="I1:M1">
    <cfRule type="expression" dxfId="35" priority="29" stopIfTrue="1">
      <formula>OR(ISBLANK(I1), ISNUMBER(I1), ISTEXT(I1))</formula>
    </cfRule>
  </conditionalFormatting>
  <conditionalFormatting sqref="E28:G29 I28:J29">
    <cfRule type="expression" dxfId="34" priority="28" stopIfTrue="1">
      <formula>OR(ISBLANK(E28), ISNUMBER(E28), ISTEXT(E28))</formula>
    </cfRule>
  </conditionalFormatting>
  <conditionalFormatting sqref="L28:L29">
    <cfRule type="expression" dxfId="33" priority="27" stopIfTrue="1">
      <formula>OR(ISBLANK(L28), ISNUMBER(L28), ISTEXT(L28))</formula>
    </cfRule>
  </conditionalFormatting>
  <conditionalFormatting sqref="L28:L29">
    <cfRule type="expression" dxfId="32" priority="24" stopIfTrue="1">
      <formula>OR(ISBLANK(L28), ISNUMBER(L28), ISTEXT(L28))</formula>
    </cfRule>
  </conditionalFormatting>
  <conditionalFormatting sqref="M28:M29">
    <cfRule type="expression" dxfId="31" priority="26" stopIfTrue="1">
      <formula>OR(ISBLANK(M28), ISNUMBER(M28), ISTEXT(M28))</formula>
    </cfRule>
  </conditionalFormatting>
  <conditionalFormatting sqref="H28:H29">
    <cfRule type="expression" dxfId="30" priority="23" stopIfTrue="1">
      <formula>OR(ISBLANK(H28), ISNUMBER(H28), ISTEXT(H28))</formula>
    </cfRule>
  </conditionalFormatting>
  <conditionalFormatting sqref="N28:N29">
    <cfRule type="expression" dxfId="29" priority="22" stopIfTrue="1">
      <formula>OR(ISBLANK(N28), ISNUMBER(N28), ISTEXT(N28))</formula>
    </cfRule>
  </conditionalFormatting>
  <conditionalFormatting sqref="K28:K29">
    <cfRule type="expression" dxfId="28" priority="21" stopIfTrue="1">
      <formula>OR(ISBLANK(K28), ISNUMBER(K28), ISTEXT(K28))</formula>
    </cfRule>
  </conditionalFormatting>
  <conditionalFormatting sqref="E61:G62 I61:J62">
    <cfRule type="expression" dxfId="27" priority="20" stopIfTrue="1">
      <formula>OR(ISBLANK(E61), ISNUMBER(E61), ISTEXT(E61))</formula>
    </cfRule>
  </conditionalFormatting>
  <conditionalFormatting sqref="L61:L62">
    <cfRule type="expression" dxfId="26" priority="19" stopIfTrue="1">
      <formula>OR(ISBLANK(L61), ISNUMBER(L61), ISTEXT(L61))</formula>
    </cfRule>
  </conditionalFormatting>
  <conditionalFormatting sqref="L61:L62">
    <cfRule type="expression" dxfId="25" priority="16" stopIfTrue="1">
      <formula>OR(ISBLANK(L61), ISNUMBER(L61), ISTEXT(L61))</formula>
    </cfRule>
  </conditionalFormatting>
  <conditionalFormatting sqref="M61:M62">
    <cfRule type="expression" dxfId="24" priority="17" stopIfTrue="1">
      <formula>OR(ISBLANK(M61), ISNUMBER(M61), ISTEXT(M61))</formula>
    </cfRule>
  </conditionalFormatting>
  <conditionalFormatting sqref="M61:M62">
    <cfRule type="expression" dxfId="23" priority="18" stopIfTrue="1">
      <formula>OR(ISBLANK(M61), ISNUMBER(M61), ISTEXT(M61))</formula>
    </cfRule>
  </conditionalFormatting>
  <conditionalFormatting sqref="H61:H62">
    <cfRule type="expression" dxfId="22" priority="15" stopIfTrue="1">
      <formula>OR(ISBLANK(H61), ISNUMBER(H61), ISTEXT(H61))</formula>
    </cfRule>
  </conditionalFormatting>
  <conditionalFormatting sqref="N61:N62">
    <cfRule type="expression" dxfId="21" priority="14" stopIfTrue="1">
      <formula>OR(ISBLANK(N61), ISNUMBER(N61), ISTEXT(N61))</formula>
    </cfRule>
  </conditionalFormatting>
  <conditionalFormatting sqref="K61:K62">
    <cfRule type="expression" dxfId="20" priority="13" stopIfTrue="1">
      <formula>OR(ISBLANK(K61), ISNUMBER(K61), ISTEXT(K61))</formula>
    </cfRule>
  </conditionalFormatting>
  <conditionalFormatting sqref="E82:G83 I82:J83">
    <cfRule type="expression" dxfId="19" priority="12" stopIfTrue="1">
      <formula>OR(ISBLANK(E82), ISNUMBER(E82), ISTEXT(E82))</formula>
    </cfRule>
  </conditionalFormatting>
  <conditionalFormatting sqref="L82:L83">
    <cfRule type="expression" dxfId="18" priority="11" stopIfTrue="1">
      <formula>OR(ISBLANK(L82), ISNUMBER(L82), ISTEXT(L82))</formula>
    </cfRule>
  </conditionalFormatting>
  <conditionalFormatting sqref="L82:L83">
    <cfRule type="expression" dxfId="17" priority="8" stopIfTrue="1">
      <formula>OR(ISBLANK(L82), ISNUMBER(L82), ISTEXT(L82))</formula>
    </cfRule>
  </conditionalFormatting>
  <conditionalFormatting sqref="M82:M83">
    <cfRule type="expression" dxfId="16" priority="9" stopIfTrue="1">
      <formula>OR(ISBLANK(M82), ISNUMBER(M82), ISTEXT(M82))</formula>
    </cfRule>
  </conditionalFormatting>
  <conditionalFormatting sqref="M82:M83">
    <cfRule type="expression" dxfId="15" priority="10" stopIfTrue="1">
      <formula>OR(ISBLANK(M82), ISNUMBER(M82), ISTEXT(M82))</formula>
    </cfRule>
  </conditionalFormatting>
  <conditionalFormatting sqref="H82:H83">
    <cfRule type="expression" dxfId="14" priority="7" stopIfTrue="1">
      <formula>OR(ISBLANK(H82), ISNUMBER(H82), ISTEXT(H82))</formula>
    </cfRule>
  </conditionalFormatting>
  <conditionalFormatting sqref="N82:N83">
    <cfRule type="expression" dxfId="13" priority="6" stopIfTrue="1">
      <formula>OR(ISBLANK(N82), ISNUMBER(N82), ISTEXT(N82))</formula>
    </cfRule>
  </conditionalFormatting>
  <conditionalFormatting sqref="K82:K83">
    <cfRule type="expression" dxfId="12" priority="5" stopIfTrue="1">
      <formula>OR(ISBLANK(K82), ISNUMBER(K82), ISTEXT(K82))</formula>
    </cfRule>
  </conditionalFormatting>
  <conditionalFormatting sqref="B1:D1">
    <cfRule type="expression" dxfId="11" priority="50" stopIfTrue="1">
      <formula>OR(ISBLANK(B1), ISNUMBER(B1), ISTEXT(B1))</formula>
    </cfRule>
  </conditionalFormatting>
  <conditionalFormatting sqref="I44:J45">
    <cfRule type="expression" dxfId="10" priority="3" stopIfTrue="1">
      <formula>OR(ISBLANK(I44), ISNUMBER(I44), ISTEXT(I44))</formula>
    </cfRule>
  </conditionalFormatting>
  <conditionalFormatting sqref="P1:R1">
    <cfRule type="expression" dxfId="9" priority="2" stopIfTrue="1">
      <formula>OR(ISBLANK(P1), ISNUMBER(P1), ISTEXT(P1))</formula>
    </cfRule>
  </conditionalFormatting>
  <conditionalFormatting sqref="O1">
    <cfRule type="expression" dxfId="8" priority="1" stopIfTrue="1">
      <formula>OR(ISBLANK(O1), ISNUMBER(O1), ISTEXT(O1))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0"/>
  <sheetViews>
    <sheetView showGridLines="0" zoomScale="150" zoomScaleNormal="15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G18" sqref="G18"/>
    </sheetView>
  </sheetViews>
  <sheetFormatPr defaultColWidth="9.7109375" defaultRowHeight="12.75" customHeight="1" x14ac:dyDescent="0.2"/>
  <cols>
    <col min="1" max="1" width="3.7109375" style="47" customWidth="1"/>
    <col min="2" max="2" width="9.7109375" style="46"/>
    <col min="3" max="3" width="9.7109375" style="81"/>
    <col min="4" max="6" width="9.7109375" style="47"/>
    <col min="7" max="7" width="9.7109375" style="46"/>
    <col min="8" max="8" width="9.7109375" style="47"/>
    <col min="9" max="9" width="9.7109375" style="46"/>
    <col min="10" max="13" width="9.7109375" style="47"/>
    <col min="14" max="19" width="9.7109375" style="46"/>
    <col min="20" max="20" width="9.7109375" style="66"/>
    <col min="21" max="21" width="9.7109375" style="46"/>
    <col min="22" max="22" width="9.7109375" style="47"/>
    <col min="23" max="24" width="9.7109375" style="46"/>
    <col min="25" max="16384" width="9.7109375" style="47"/>
  </cols>
  <sheetData>
    <row r="2" spans="2:24" ht="12.75" customHeight="1" x14ac:dyDescent="0.2">
      <c r="S2" s="48" t="s">
        <v>94</v>
      </c>
      <c r="T2" s="63" t="s">
        <v>298</v>
      </c>
    </row>
    <row r="3" spans="2:24" s="67" customFormat="1" ht="12.75" customHeight="1" x14ac:dyDescent="0.2">
      <c r="B3" s="85" t="s">
        <v>366</v>
      </c>
      <c r="C3" s="87" t="s">
        <v>289</v>
      </c>
      <c r="D3" s="69" t="s">
        <v>288</v>
      </c>
      <c r="E3" s="69" t="s">
        <v>287</v>
      </c>
      <c r="G3" s="85" t="s">
        <v>152</v>
      </c>
      <c r="H3" s="85" t="s">
        <v>307</v>
      </c>
      <c r="I3" s="85" t="s">
        <v>309</v>
      </c>
      <c r="J3" s="85" t="s">
        <v>290</v>
      </c>
      <c r="K3" s="85" t="s">
        <v>292</v>
      </c>
      <c r="L3" s="85" t="s">
        <v>299</v>
      </c>
      <c r="M3" s="85" t="s">
        <v>291</v>
      </c>
      <c r="N3" s="86" t="s">
        <v>300</v>
      </c>
      <c r="O3" s="48" t="s">
        <v>290</v>
      </c>
      <c r="P3" s="85" t="s">
        <v>292</v>
      </c>
      <c r="Q3" s="85" t="s">
        <v>295</v>
      </c>
      <c r="R3" s="85" t="s">
        <v>296</v>
      </c>
      <c r="S3" s="85" t="s">
        <v>297</v>
      </c>
      <c r="T3" s="70" t="s">
        <v>100</v>
      </c>
      <c r="U3" s="85" t="s">
        <v>299</v>
      </c>
      <c r="V3" s="69" t="s">
        <v>301</v>
      </c>
      <c r="W3" s="68"/>
      <c r="X3" s="68"/>
    </row>
    <row r="4" spans="2:24" ht="12.75" customHeight="1" x14ac:dyDescent="0.2">
      <c r="B4" s="83">
        <v>1</v>
      </c>
      <c r="C4" s="84" t="s">
        <v>290</v>
      </c>
      <c r="D4" s="51" t="s">
        <v>268</v>
      </c>
      <c r="E4" s="51" t="s">
        <v>269</v>
      </c>
      <c r="G4" s="123" t="s">
        <v>95</v>
      </c>
      <c r="H4" s="89">
        <f t="shared" ref="H4:H15" si="0">SUM(J4:M4)</f>
        <v>61</v>
      </c>
      <c r="I4" s="72">
        <v>1</v>
      </c>
      <c r="J4" s="72">
        <v>28</v>
      </c>
      <c r="K4" s="72">
        <v>11</v>
      </c>
      <c r="L4" s="72">
        <v>10</v>
      </c>
      <c r="M4" s="72">
        <v>12</v>
      </c>
      <c r="N4" s="72">
        <v>5</v>
      </c>
      <c r="O4" s="72">
        <v>15</v>
      </c>
      <c r="P4" s="72">
        <v>4</v>
      </c>
      <c r="Q4" s="72">
        <v>-4</v>
      </c>
      <c r="R4" s="72">
        <v>3</v>
      </c>
      <c r="S4" s="88"/>
      <c r="V4" s="51" t="s">
        <v>310</v>
      </c>
    </row>
    <row r="5" spans="2:24" ht="12.75" customHeight="1" x14ac:dyDescent="0.2">
      <c r="B5" s="83">
        <v>2</v>
      </c>
      <c r="C5" s="84" t="s">
        <v>292</v>
      </c>
      <c r="D5" s="51" t="s">
        <v>273</v>
      </c>
      <c r="E5" s="51" t="s">
        <v>272</v>
      </c>
      <c r="G5" s="123" t="s">
        <v>95</v>
      </c>
      <c r="H5" s="89">
        <f>SUM(J5:M5)</f>
        <v>55</v>
      </c>
      <c r="I5" s="72">
        <v>1</v>
      </c>
      <c r="J5" s="72">
        <v>10</v>
      </c>
      <c r="K5" s="72">
        <v>26</v>
      </c>
      <c r="L5" s="72">
        <v>8</v>
      </c>
      <c r="M5" s="72">
        <v>11</v>
      </c>
      <c r="N5" s="72">
        <v>5</v>
      </c>
      <c r="O5" s="72">
        <v>3</v>
      </c>
      <c r="P5" s="72">
        <v>15</v>
      </c>
      <c r="Q5" s="72">
        <v>-4</v>
      </c>
      <c r="R5" s="72">
        <v>3</v>
      </c>
      <c r="S5" s="74"/>
      <c r="T5" s="73">
        <v>-0.02</v>
      </c>
      <c r="V5" s="51" t="s">
        <v>310</v>
      </c>
    </row>
    <row r="6" spans="2:24" ht="12.75" customHeight="1" x14ac:dyDescent="0.2">
      <c r="B6" s="83">
        <v>3</v>
      </c>
      <c r="C6" s="84" t="s">
        <v>291</v>
      </c>
      <c r="D6" s="51" t="s">
        <v>271</v>
      </c>
      <c r="E6" s="51" t="s">
        <v>270</v>
      </c>
      <c r="G6" s="123" t="s">
        <v>95</v>
      </c>
      <c r="H6" s="89">
        <f t="shared" si="0"/>
        <v>49</v>
      </c>
      <c r="I6" s="72">
        <v>1</v>
      </c>
      <c r="J6" s="72">
        <v>9</v>
      </c>
      <c r="K6" s="72">
        <v>7</v>
      </c>
      <c r="L6" s="72">
        <v>7</v>
      </c>
      <c r="M6" s="72">
        <v>26</v>
      </c>
      <c r="N6" s="72">
        <v>5</v>
      </c>
      <c r="O6" s="72">
        <v>3</v>
      </c>
      <c r="P6" s="74"/>
      <c r="Q6" s="72">
        <v>-4</v>
      </c>
      <c r="R6" s="72">
        <v>15</v>
      </c>
      <c r="S6" s="72">
        <v>2</v>
      </c>
      <c r="V6" s="51" t="s">
        <v>311</v>
      </c>
    </row>
    <row r="7" spans="2:24" ht="12.75" customHeight="1" x14ac:dyDescent="0.2">
      <c r="B7" s="83">
        <v>4</v>
      </c>
      <c r="C7" s="84" t="s">
        <v>291</v>
      </c>
      <c r="D7" s="51" t="s">
        <v>276</v>
      </c>
      <c r="E7" s="51" t="s">
        <v>373</v>
      </c>
      <c r="G7" s="123" t="s">
        <v>95</v>
      </c>
      <c r="H7" s="89">
        <f t="shared" si="0"/>
        <v>48</v>
      </c>
      <c r="I7" s="72">
        <v>1</v>
      </c>
      <c r="J7" s="72">
        <v>5</v>
      </c>
      <c r="K7" s="72">
        <v>7</v>
      </c>
      <c r="L7" s="72">
        <v>8</v>
      </c>
      <c r="M7" s="72">
        <v>28</v>
      </c>
      <c r="N7" s="72">
        <v>5</v>
      </c>
      <c r="O7" s="74"/>
      <c r="P7" s="74"/>
      <c r="Q7" s="74"/>
      <c r="R7" s="72">
        <v>15</v>
      </c>
      <c r="S7" s="74"/>
      <c r="T7" s="73">
        <v>-7.0000000000000007E-2</v>
      </c>
      <c r="U7" s="83">
        <v>2</v>
      </c>
      <c r="V7" s="51" t="s">
        <v>303</v>
      </c>
    </row>
    <row r="8" spans="2:24" ht="12.75" customHeight="1" x14ac:dyDescent="0.2">
      <c r="B8" s="83">
        <v>5</v>
      </c>
      <c r="C8" s="84" t="s">
        <v>290</v>
      </c>
      <c r="D8" s="51" t="s">
        <v>279</v>
      </c>
      <c r="E8" s="51" t="s">
        <v>280</v>
      </c>
      <c r="G8" s="124" t="s">
        <v>104</v>
      </c>
      <c r="H8" s="89">
        <f>SUM(J8:M8)</f>
        <v>51</v>
      </c>
      <c r="I8" s="72">
        <v>1</v>
      </c>
      <c r="J8" s="72">
        <v>35</v>
      </c>
      <c r="K8" s="72">
        <v>3</v>
      </c>
      <c r="L8" s="72">
        <v>8</v>
      </c>
      <c r="M8" s="72">
        <v>5</v>
      </c>
      <c r="N8" s="72">
        <v>4</v>
      </c>
      <c r="O8" s="72">
        <v>25</v>
      </c>
      <c r="P8" s="74"/>
      <c r="Q8" s="74"/>
      <c r="R8" s="74"/>
      <c r="S8" s="74"/>
      <c r="V8" s="51" t="s">
        <v>305</v>
      </c>
    </row>
    <row r="9" spans="2:24" ht="12.75" customHeight="1" x14ac:dyDescent="0.2">
      <c r="B9" s="83">
        <v>6</v>
      </c>
      <c r="C9" s="84" t="s">
        <v>292</v>
      </c>
      <c r="D9" s="51" t="s">
        <v>398</v>
      </c>
      <c r="E9" s="51" t="s">
        <v>397</v>
      </c>
      <c r="G9" s="124" t="s">
        <v>104</v>
      </c>
      <c r="H9" s="89">
        <f>SUM(J9:M9)</f>
        <v>44</v>
      </c>
      <c r="I9" s="72">
        <v>1</v>
      </c>
      <c r="J9" s="72">
        <v>7</v>
      </c>
      <c r="K9" s="72">
        <v>23</v>
      </c>
      <c r="L9" s="72">
        <v>6</v>
      </c>
      <c r="M9" s="72">
        <v>8</v>
      </c>
      <c r="N9" s="72">
        <v>4</v>
      </c>
      <c r="O9" s="74"/>
      <c r="P9" s="72">
        <v>15</v>
      </c>
      <c r="Q9" s="72">
        <v>-6</v>
      </c>
      <c r="R9" s="74"/>
      <c r="S9" s="74"/>
      <c r="T9" s="73">
        <v>-0.05</v>
      </c>
      <c r="V9" s="51" t="s">
        <v>399</v>
      </c>
    </row>
    <row r="10" spans="2:24" ht="12.75" customHeight="1" x14ac:dyDescent="0.2">
      <c r="B10" s="83">
        <v>7</v>
      </c>
      <c r="C10" s="84" t="s">
        <v>292</v>
      </c>
      <c r="D10" s="51" t="s">
        <v>275</v>
      </c>
      <c r="E10" s="51" t="s">
        <v>274</v>
      </c>
      <c r="G10" s="124" t="s">
        <v>104</v>
      </c>
      <c r="H10" s="89">
        <f>SUM(J10:M10)</f>
        <v>49</v>
      </c>
      <c r="I10" s="72">
        <v>1</v>
      </c>
      <c r="J10" s="72">
        <v>3</v>
      </c>
      <c r="K10" s="72">
        <v>29</v>
      </c>
      <c r="L10" s="72">
        <v>9</v>
      </c>
      <c r="M10" s="72">
        <v>8</v>
      </c>
      <c r="N10" s="72">
        <v>4</v>
      </c>
      <c r="O10" s="74"/>
      <c r="P10" s="72">
        <v>23</v>
      </c>
      <c r="Q10" s="74"/>
      <c r="R10" s="74"/>
      <c r="S10" s="74"/>
      <c r="U10" s="83">
        <v>2</v>
      </c>
      <c r="V10" s="51" t="s">
        <v>308</v>
      </c>
    </row>
    <row r="11" spans="2:24" ht="12.75" customHeight="1" x14ac:dyDescent="0.2">
      <c r="B11" s="83">
        <v>8</v>
      </c>
      <c r="C11" s="84" t="s">
        <v>291</v>
      </c>
      <c r="D11" s="51" t="s">
        <v>277</v>
      </c>
      <c r="E11" s="51" t="s">
        <v>278</v>
      </c>
      <c r="G11" s="124" t="s">
        <v>104</v>
      </c>
      <c r="H11" s="89">
        <f t="shared" si="0"/>
        <v>45</v>
      </c>
      <c r="I11" s="72">
        <v>1</v>
      </c>
      <c r="J11" s="72">
        <v>4</v>
      </c>
      <c r="K11" s="72">
        <v>8</v>
      </c>
      <c r="L11" s="72">
        <v>7</v>
      </c>
      <c r="M11" s="72">
        <v>26</v>
      </c>
      <c r="N11" s="72">
        <v>4</v>
      </c>
      <c r="O11" s="74"/>
      <c r="P11" s="72">
        <v>3</v>
      </c>
      <c r="Q11" s="72">
        <v>-4</v>
      </c>
      <c r="R11" s="72">
        <v>17</v>
      </c>
      <c r="S11" s="74"/>
      <c r="V11" s="51" t="s">
        <v>306</v>
      </c>
    </row>
    <row r="12" spans="2:24" ht="12.75" customHeight="1" x14ac:dyDescent="0.2">
      <c r="B12" s="83">
        <v>9</v>
      </c>
      <c r="C12" s="84" t="s">
        <v>293</v>
      </c>
      <c r="D12" s="51" t="s">
        <v>281</v>
      </c>
      <c r="E12" s="51" t="s">
        <v>282</v>
      </c>
      <c r="G12" s="124" t="s">
        <v>104</v>
      </c>
      <c r="H12" s="89">
        <f>SUM(J12:M12)</f>
        <v>43</v>
      </c>
      <c r="I12" s="72">
        <v>1</v>
      </c>
      <c r="J12" s="72">
        <v>5</v>
      </c>
      <c r="K12" s="72">
        <v>4</v>
      </c>
      <c r="L12" s="72">
        <v>26</v>
      </c>
      <c r="M12" s="72">
        <v>8</v>
      </c>
      <c r="N12" s="72">
        <v>4</v>
      </c>
      <c r="O12" s="74"/>
      <c r="P12" s="72">
        <v>1</v>
      </c>
      <c r="Q12" s="74"/>
      <c r="R12" s="72">
        <v>3</v>
      </c>
      <c r="S12" s="72">
        <v>1</v>
      </c>
      <c r="U12" s="83">
        <v>15</v>
      </c>
      <c r="V12" s="51" t="s">
        <v>304</v>
      </c>
    </row>
    <row r="13" spans="2:24" ht="12.75" customHeight="1" x14ac:dyDescent="0.2">
      <c r="B13" s="83">
        <v>10</v>
      </c>
      <c r="C13" s="84" t="s">
        <v>293</v>
      </c>
      <c r="D13" s="51" t="s">
        <v>285</v>
      </c>
      <c r="E13" s="51" t="s">
        <v>283</v>
      </c>
      <c r="G13" s="125" t="s">
        <v>111</v>
      </c>
      <c r="H13" s="89">
        <f>SUM(J13:M13)</f>
        <v>40</v>
      </c>
      <c r="I13" s="72">
        <v>1</v>
      </c>
      <c r="J13" s="72">
        <v>6</v>
      </c>
      <c r="K13" s="72">
        <v>2</v>
      </c>
      <c r="L13" s="72">
        <v>25</v>
      </c>
      <c r="M13" s="72">
        <v>7</v>
      </c>
      <c r="N13" s="72">
        <v>3</v>
      </c>
      <c r="O13" s="74"/>
      <c r="P13" s="74"/>
      <c r="Q13" s="72">
        <v>-6</v>
      </c>
      <c r="R13" s="74"/>
      <c r="S13" s="74"/>
      <c r="U13" s="83">
        <v>19</v>
      </c>
      <c r="V13" s="51" t="s">
        <v>303</v>
      </c>
    </row>
    <row r="14" spans="2:24" ht="12.75" customHeight="1" x14ac:dyDescent="0.2">
      <c r="B14" s="83">
        <v>11</v>
      </c>
      <c r="C14" s="84" t="s">
        <v>294</v>
      </c>
      <c r="D14" s="51" t="s">
        <v>367</v>
      </c>
      <c r="E14" s="51" t="s">
        <v>368</v>
      </c>
      <c r="G14" s="125" t="s">
        <v>111</v>
      </c>
      <c r="H14" s="89">
        <f t="shared" si="0"/>
        <v>19</v>
      </c>
      <c r="I14" s="72">
        <v>1</v>
      </c>
      <c r="J14" s="72">
        <v>6</v>
      </c>
      <c r="K14" s="72">
        <v>5</v>
      </c>
      <c r="L14" s="72">
        <v>5</v>
      </c>
      <c r="M14" s="72">
        <v>3</v>
      </c>
      <c r="N14" s="72">
        <v>3</v>
      </c>
      <c r="O14" s="74"/>
      <c r="P14" s="74"/>
      <c r="Q14" s="72">
        <f>-15-9</f>
        <v>-24</v>
      </c>
      <c r="R14" s="74"/>
      <c r="S14" s="74"/>
      <c r="U14" s="83">
        <v>1</v>
      </c>
      <c r="V14" s="51" t="s">
        <v>371</v>
      </c>
    </row>
    <row r="15" spans="2:24" ht="12.75" customHeight="1" x14ac:dyDescent="0.2">
      <c r="B15" s="83">
        <v>12</v>
      </c>
      <c r="C15" s="84" t="s">
        <v>294</v>
      </c>
      <c r="D15" s="51" t="s">
        <v>286</v>
      </c>
      <c r="E15" s="51" t="s">
        <v>284</v>
      </c>
      <c r="G15" s="125" t="s">
        <v>111</v>
      </c>
      <c r="H15" s="89">
        <f t="shared" si="0"/>
        <v>20</v>
      </c>
      <c r="I15" s="72">
        <v>1</v>
      </c>
      <c r="J15" s="72">
        <v>4</v>
      </c>
      <c r="K15" s="72">
        <v>8</v>
      </c>
      <c r="L15" s="72">
        <v>2</v>
      </c>
      <c r="M15" s="72">
        <v>6</v>
      </c>
      <c r="N15" s="72">
        <v>3</v>
      </c>
      <c r="O15" s="74"/>
      <c r="P15" s="72">
        <v>2</v>
      </c>
      <c r="Q15" s="72">
        <v>-15</v>
      </c>
      <c r="R15" s="72">
        <v>3</v>
      </c>
      <c r="S15" s="74"/>
      <c r="V15" s="51" t="s">
        <v>302</v>
      </c>
    </row>
    <row r="16" spans="2:24" ht="12.75" customHeight="1" x14ac:dyDescent="0.2">
      <c r="B16" s="83">
        <v>13</v>
      </c>
      <c r="C16" s="84" t="s">
        <v>294</v>
      </c>
      <c r="D16" s="51" t="s">
        <v>401</v>
      </c>
      <c r="E16" s="51" t="s">
        <v>400</v>
      </c>
      <c r="G16" s="125" t="s">
        <v>111</v>
      </c>
      <c r="H16" s="89">
        <f>SUM(J16:M16)</f>
        <v>23</v>
      </c>
      <c r="I16" s="72">
        <v>1</v>
      </c>
      <c r="J16" s="72">
        <v>5</v>
      </c>
      <c r="K16" s="72">
        <v>6</v>
      </c>
      <c r="L16" s="72">
        <v>4</v>
      </c>
      <c r="M16" s="72">
        <v>8</v>
      </c>
      <c r="N16" s="72">
        <v>3</v>
      </c>
      <c r="O16" s="74"/>
      <c r="P16" s="74"/>
      <c r="Q16" s="72">
        <v>-15</v>
      </c>
      <c r="R16" s="74"/>
      <c r="S16" s="72">
        <v>2</v>
      </c>
      <c r="V16" s="51" t="s">
        <v>402</v>
      </c>
    </row>
    <row r="17" spans="2:22" ht="12.75" customHeight="1" x14ac:dyDescent="0.2">
      <c r="B17" s="83">
        <v>14</v>
      </c>
      <c r="C17" s="84" t="s">
        <v>294</v>
      </c>
      <c r="D17" s="51" t="s">
        <v>369</v>
      </c>
      <c r="E17" s="51" t="s">
        <v>372</v>
      </c>
      <c r="G17" s="126" t="s">
        <v>133</v>
      </c>
      <c r="H17" s="89">
        <f>SUM(J17:M17)</f>
        <v>11</v>
      </c>
      <c r="I17" s="72">
        <v>1</v>
      </c>
      <c r="J17" s="72">
        <v>3</v>
      </c>
      <c r="K17" s="72">
        <v>1</v>
      </c>
      <c r="L17" s="72">
        <v>4</v>
      </c>
      <c r="M17" s="72">
        <v>3</v>
      </c>
      <c r="N17" s="72">
        <v>1</v>
      </c>
      <c r="O17" s="74"/>
      <c r="P17" s="74"/>
      <c r="Q17" s="72">
        <v>-15</v>
      </c>
      <c r="R17" s="74"/>
      <c r="S17" s="74"/>
      <c r="V17" s="51" t="s">
        <v>370</v>
      </c>
    </row>
    <row r="19" spans="2:22" ht="12.75" customHeight="1" x14ac:dyDescent="0.2">
      <c r="H19" s="88"/>
      <c r="J19" s="88"/>
      <c r="K19" s="88"/>
      <c r="L19" s="88"/>
      <c r="M19" s="88"/>
    </row>
    <row r="20" spans="2:22" ht="12.75" customHeight="1" x14ac:dyDescent="0.2">
      <c r="H20" s="74"/>
      <c r="J20" s="89">
        <f>SUMPRODUCT($I$4:$I$19,J$4:J$19)</f>
        <v>130</v>
      </c>
      <c r="K20" s="89">
        <f>SUMPRODUCT($I$4:$I$19,K$4:K$19)</f>
        <v>140</v>
      </c>
      <c r="L20" s="89">
        <f>SUMPRODUCT($I$4:$I$19,L$4:L$19)</f>
        <v>129</v>
      </c>
      <c r="M20" s="89">
        <f>SUMPRODUCT($I$4:$I$19,M$4:M$19)</f>
        <v>159</v>
      </c>
    </row>
  </sheetData>
  <sortState ref="B4:X13">
    <sortCondition ref="B4"/>
  </sortState>
  <conditionalFormatting sqref="A1:A3 C1:XFD3">
    <cfRule type="expression" dxfId="7" priority="4" stopIfTrue="1">
      <formula>OR(ISBLANK(A1), ISNUMBER(A1), ISTEXT(A1))</formula>
    </cfRule>
  </conditionalFormatting>
  <conditionalFormatting sqref="B1:B3">
    <cfRule type="expression" dxfId="6" priority="1" stopIfTrue="1">
      <formula>OR(ISBLANK(B1), ISNUMBER(B1), ISTEXT(B1))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showGridLines="0" zoomScale="150" zoomScaleNormal="150" workbookViewId="0"/>
  </sheetViews>
  <sheetFormatPr defaultColWidth="9.7109375" defaultRowHeight="12.75" customHeight="1" x14ac:dyDescent="0.2"/>
  <cols>
    <col min="1" max="1" width="3.7109375" style="34" customWidth="1"/>
    <col min="2" max="2" width="9.7109375" style="34"/>
    <col min="3" max="3" width="11.7109375" style="34" bestFit="1" customWidth="1"/>
    <col min="4" max="4" width="10" style="34" bestFit="1" customWidth="1"/>
    <col min="5" max="5" width="11.7109375" style="34" bestFit="1" customWidth="1"/>
    <col min="6" max="16384" width="9.7109375" style="34"/>
  </cols>
  <sheetData>
    <row r="1" spans="2:8" ht="12.75" customHeight="1" x14ac:dyDescent="0.2">
      <c r="B1" s="69" t="s">
        <v>318</v>
      </c>
      <c r="C1" s="85" t="s">
        <v>312</v>
      </c>
      <c r="D1" s="85" t="s">
        <v>313</v>
      </c>
      <c r="E1" s="68"/>
      <c r="F1" s="46"/>
      <c r="G1" s="47"/>
      <c r="H1" s="47"/>
    </row>
    <row r="2" spans="2:8" ht="12.75" customHeight="1" x14ac:dyDescent="0.2">
      <c r="B2" s="51" t="s">
        <v>314</v>
      </c>
      <c r="C2" s="72">
        <v>1129831</v>
      </c>
      <c r="D2" s="72">
        <v>638917</v>
      </c>
      <c r="E2" s="89">
        <f>SUM(C2:D2)</f>
        <v>1768748</v>
      </c>
      <c r="F2" s="88"/>
    </row>
    <row r="3" spans="2:8" ht="12.75" customHeight="1" x14ac:dyDescent="0.2">
      <c r="B3" s="51" t="s">
        <v>320</v>
      </c>
      <c r="C3" s="72">
        <v>1121380</v>
      </c>
      <c r="D3" s="72">
        <v>240689</v>
      </c>
      <c r="E3" s="89">
        <f>SUM(C3:D3)</f>
        <v>1362069</v>
      </c>
      <c r="F3" s="88"/>
    </row>
    <row r="4" spans="2:8" ht="12.75" customHeight="1" x14ac:dyDescent="0.2">
      <c r="B4" s="51" t="s">
        <v>321</v>
      </c>
      <c r="C4" s="72">
        <v>566331</v>
      </c>
      <c r="D4" s="72">
        <v>160134</v>
      </c>
      <c r="E4" s="89">
        <f t="shared" ref="E4:E11" si="0">SUM(C4:D4)</f>
        <v>726465</v>
      </c>
    </row>
    <row r="5" spans="2:8" ht="12.75" customHeight="1" x14ac:dyDescent="0.2">
      <c r="B5" s="51" t="s">
        <v>323</v>
      </c>
      <c r="C5" s="72">
        <v>423864</v>
      </c>
      <c r="D5" s="72">
        <v>562347</v>
      </c>
      <c r="E5" s="89">
        <f t="shared" si="0"/>
        <v>986211</v>
      </c>
    </row>
    <row r="6" spans="2:8" ht="12.75" customHeight="1" x14ac:dyDescent="0.2">
      <c r="B6" s="51" t="s">
        <v>325</v>
      </c>
      <c r="C6" s="72">
        <v>0</v>
      </c>
      <c r="D6" s="72">
        <v>0</v>
      </c>
      <c r="E6" s="89">
        <f t="shared" si="0"/>
        <v>0</v>
      </c>
    </row>
    <row r="7" spans="2:8" ht="12.75" customHeight="1" x14ac:dyDescent="0.2">
      <c r="B7" s="51"/>
      <c r="C7" s="72">
        <v>0</v>
      </c>
      <c r="D7" s="72">
        <v>0</v>
      </c>
      <c r="E7" s="89">
        <f t="shared" si="0"/>
        <v>0</v>
      </c>
    </row>
    <row r="8" spans="2:8" ht="12.75" customHeight="1" x14ac:dyDescent="0.2">
      <c r="B8" s="51"/>
      <c r="C8" s="72">
        <v>0</v>
      </c>
      <c r="D8" s="72">
        <v>0</v>
      </c>
      <c r="E8" s="89">
        <f t="shared" si="0"/>
        <v>0</v>
      </c>
    </row>
    <row r="9" spans="2:8" ht="12.75" customHeight="1" x14ac:dyDescent="0.2">
      <c r="B9" s="51"/>
      <c r="C9" s="72">
        <v>0</v>
      </c>
      <c r="D9" s="72">
        <v>0</v>
      </c>
      <c r="E9" s="89">
        <f t="shared" si="0"/>
        <v>0</v>
      </c>
    </row>
    <row r="10" spans="2:8" ht="12.75" customHeight="1" x14ac:dyDescent="0.2">
      <c r="B10" s="51"/>
      <c r="C10" s="72">
        <v>0</v>
      </c>
      <c r="D10" s="72">
        <v>0</v>
      </c>
      <c r="E10" s="89">
        <f t="shared" si="0"/>
        <v>0</v>
      </c>
    </row>
    <row r="11" spans="2:8" ht="12.75" customHeight="1" x14ac:dyDescent="0.2">
      <c r="B11" s="51"/>
      <c r="C11" s="72">
        <v>0</v>
      </c>
      <c r="D11" s="72">
        <v>0</v>
      </c>
      <c r="E11" s="89">
        <f t="shared" si="0"/>
        <v>0</v>
      </c>
    </row>
    <row r="12" spans="2:8" ht="12.75" customHeight="1" x14ac:dyDescent="0.2">
      <c r="B12" s="51"/>
      <c r="C12" s="72">
        <v>0</v>
      </c>
      <c r="D12" s="72">
        <v>0</v>
      </c>
      <c r="E12" s="89">
        <f>SUM(C12:D12)</f>
        <v>0</v>
      </c>
    </row>
    <row r="13" spans="2:8" ht="12.75" customHeight="1" x14ac:dyDescent="0.2">
      <c r="B13" s="47"/>
      <c r="C13" s="46"/>
      <c r="D13" s="46"/>
      <c r="E13" s="82">
        <f>SUM(E2:E12)</f>
        <v>4843493</v>
      </c>
    </row>
    <row r="14" spans="2:8" ht="12.75" customHeight="1" x14ac:dyDescent="0.2">
      <c r="B14" s="47"/>
      <c r="C14" s="47"/>
      <c r="D14" s="47"/>
      <c r="E14" s="47"/>
    </row>
    <row r="15" spans="2:8" ht="12.75" customHeight="1" x14ac:dyDescent="0.2">
      <c r="B15" s="67" t="s">
        <v>317</v>
      </c>
      <c r="C15" s="85" t="s">
        <v>315</v>
      </c>
      <c r="D15" s="85" t="s">
        <v>316</v>
      </c>
      <c r="E15" s="68"/>
    </row>
    <row r="16" spans="2:8" ht="12.75" customHeight="1" x14ac:dyDescent="0.2">
      <c r="B16" s="47"/>
      <c r="C16" s="72">
        <v>34403</v>
      </c>
      <c r="D16" s="72">
        <v>39109</v>
      </c>
      <c r="E16" s="89">
        <f t="shared" ref="E16:E22" si="1">D16-C16</f>
        <v>4706</v>
      </c>
    </row>
    <row r="17" spans="2:8" ht="12.75" customHeight="1" x14ac:dyDescent="0.2">
      <c r="B17" s="47"/>
      <c r="C17" s="72">
        <v>39109</v>
      </c>
      <c r="D17" s="72">
        <v>43147</v>
      </c>
      <c r="E17" s="89">
        <f t="shared" si="1"/>
        <v>4038</v>
      </c>
    </row>
    <row r="18" spans="2:8" ht="12.75" customHeight="1" x14ac:dyDescent="0.2">
      <c r="B18" s="47"/>
      <c r="C18" s="72">
        <v>43147</v>
      </c>
      <c r="D18" s="72">
        <v>45286</v>
      </c>
      <c r="E18" s="89">
        <f t="shared" si="1"/>
        <v>2139</v>
      </c>
    </row>
    <row r="19" spans="2:8" ht="12.75" customHeight="1" x14ac:dyDescent="0.2">
      <c r="B19" s="47"/>
      <c r="C19" s="72">
        <v>45761</v>
      </c>
      <c r="D19" s="72">
        <f>48343+739</f>
        <v>49082</v>
      </c>
      <c r="E19" s="89">
        <f t="shared" si="1"/>
        <v>3321</v>
      </c>
    </row>
    <row r="20" spans="2:8" ht="12.75" customHeight="1" x14ac:dyDescent="0.2">
      <c r="B20" s="47"/>
      <c r="C20" s="72">
        <v>0</v>
      </c>
      <c r="D20" s="72">
        <v>0</v>
      </c>
      <c r="E20" s="89">
        <f t="shared" si="1"/>
        <v>0</v>
      </c>
    </row>
    <row r="21" spans="2:8" ht="12.75" customHeight="1" x14ac:dyDescent="0.2">
      <c r="B21" s="47"/>
      <c r="C21" s="72">
        <v>0</v>
      </c>
      <c r="D21" s="72">
        <v>0</v>
      </c>
      <c r="E21" s="89">
        <f t="shared" si="1"/>
        <v>0</v>
      </c>
    </row>
    <row r="22" spans="2:8" ht="12.75" customHeight="1" x14ac:dyDescent="0.2">
      <c r="B22" s="47"/>
      <c r="C22" s="72">
        <v>0</v>
      </c>
      <c r="D22" s="72">
        <v>0</v>
      </c>
      <c r="E22" s="89">
        <f t="shared" si="1"/>
        <v>0</v>
      </c>
    </row>
    <row r="23" spans="2:8" ht="12.75" customHeight="1" x14ac:dyDescent="0.2">
      <c r="B23" s="47"/>
      <c r="C23" s="74"/>
      <c r="D23" s="74"/>
      <c r="E23" s="82">
        <f>SUM(E16:E22)</f>
        <v>14204</v>
      </c>
      <c r="F23" s="47"/>
      <c r="H23" s="47"/>
    </row>
    <row r="24" spans="2:8" ht="12.75" customHeight="1" x14ac:dyDescent="0.2">
      <c r="B24" s="47"/>
      <c r="C24" s="74"/>
      <c r="D24" s="91" t="s">
        <v>319</v>
      </c>
      <c r="E24" s="89">
        <f>E13/E23</f>
        <v>340.99500140805407</v>
      </c>
    </row>
    <row r="25" spans="2:8" ht="12.75" customHeight="1" x14ac:dyDescent="0.2">
      <c r="B25" s="47"/>
      <c r="E25" s="90"/>
    </row>
    <row r="26" spans="2:8" ht="12.75" customHeight="1" x14ac:dyDescent="0.2">
      <c r="B26" s="47"/>
      <c r="C26" s="47"/>
      <c r="D26" s="92" t="s">
        <v>322</v>
      </c>
      <c r="E26" s="72">
        <v>50000</v>
      </c>
    </row>
    <row r="27" spans="2:8" ht="12.75" customHeight="1" x14ac:dyDescent="0.2">
      <c r="D27" s="47"/>
      <c r="E27" s="89">
        <f>E24*E26</f>
        <v>17049750.070402704</v>
      </c>
    </row>
  </sheetData>
  <conditionalFormatting sqref="B1:E1">
    <cfRule type="expression" dxfId="5" priority="1" stopIfTrue="1">
      <formula>OR(ISBLANK(B1), ISNUMBER(B1), ISTEXT(B1))</formula>
    </cfRule>
  </conditionalFormatting>
  <conditionalFormatting sqref="B15:E15">
    <cfRule type="expression" dxfId="4" priority="2" stopIfTrue="1">
      <formula>OR(ISBLANK(B15), ISNUMBER(B15), ISTEXT(B15))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0"/>
  <sheetViews>
    <sheetView showGridLines="0" zoomScale="150" zoomScaleNormal="150" workbookViewId="0">
      <selection activeCell="J12" sqref="I12:J12"/>
    </sheetView>
  </sheetViews>
  <sheetFormatPr defaultColWidth="9.7109375" defaultRowHeight="12.75" customHeight="1" x14ac:dyDescent="0.2"/>
  <cols>
    <col min="1" max="1" width="3.7109375" style="34" customWidth="1"/>
    <col min="2" max="5" width="9.7109375" style="34"/>
    <col min="6" max="6" width="11.7109375" style="34" bestFit="1" customWidth="1"/>
    <col min="7" max="7" width="10" style="34" bestFit="1" customWidth="1"/>
    <col min="8" max="8" width="10" style="34" customWidth="1"/>
    <col min="9" max="9" width="11.7109375" style="34" bestFit="1" customWidth="1"/>
    <col min="10" max="16384" width="9.7109375" style="34"/>
  </cols>
  <sheetData>
    <row r="2" spans="3:13" ht="12.75" customHeight="1" x14ac:dyDescent="0.2">
      <c r="C2" s="34" t="s">
        <v>415</v>
      </c>
      <c r="E2" s="34" t="s">
        <v>416</v>
      </c>
    </row>
    <row r="3" spans="3:13" ht="12.75" customHeight="1" x14ac:dyDescent="0.2">
      <c r="E3" s="34" t="s">
        <v>417</v>
      </c>
    </row>
    <row r="7" spans="3:13" ht="12.75" customHeight="1" x14ac:dyDescent="0.2">
      <c r="C7" s="34" t="s">
        <v>214</v>
      </c>
      <c r="E7" s="34" t="s">
        <v>215</v>
      </c>
      <c r="M7" s="34" t="s">
        <v>216</v>
      </c>
    </row>
    <row r="12" spans="3:13" ht="12.75" customHeight="1" x14ac:dyDescent="0.2">
      <c r="C12" s="34" t="s">
        <v>262</v>
      </c>
      <c r="E12" s="34" t="s">
        <v>263</v>
      </c>
    </row>
    <row r="17" spans="3:6" ht="12.75" customHeight="1" x14ac:dyDescent="0.2">
      <c r="C17" s="34" t="s">
        <v>264</v>
      </c>
    </row>
    <row r="20" spans="3:6" ht="12.75" customHeight="1" x14ac:dyDescent="0.2">
      <c r="C20" s="34" t="s">
        <v>265</v>
      </c>
    </row>
    <row r="23" spans="3:6" ht="12.75" customHeight="1" x14ac:dyDescent="0.2">
      <c r="D23" s="34" t="s">
        <v>60</v>
      </c>
      <c r="F23" s="34" t="s">
        <v>266</v>
      </c>
    </row>
    <row r="33" spans="2:12" ht="12.75" customHeight="1" x14ac:dyDescent="0.2">
      <c r="B33" s="47"/>
      <c r="C33" s="47"/>
      <c r="D33" s="47"/>
      <c r="E33" s="47"/>
      <c r="F33" s="48"/>
      <c r="G33" s="48"/>
      <c r="H33" s="48"/>
      <c r="I33" s="47"/>
      <c r="J33" s="46"/>
      <c r="K33" s="47"/>
      <c r="L33" s="47"/>
    </row>
    <row r="34" spans="2:12" ht="12.75" customHeight="1" x14ac:dyDescent="0.2">
      <c r="B34" s="47"/>
      <c r="C34" s="47"/>
      <c r="D34" s="85" t="s">
        <v>366</v>
      </c>
      <c r="E34" s="69" t="s">
        <v>318</v>
      </c>
      <c r="F34" s="85" t="s">
        <v>312</v>
      </c>
      <c r="G34" s="85" t="s">
        <v>313</v>
      </c>
      <c r="H34" s="85" t="s">
        <v>387</v>
      </c>
      <c r="I34" s="68"/>
      <c r="J34" s="127" t="s">
        <v>389</v>
      </c>
      <c r="K34" s="127" t="s">
        <v>389</v>
      </c>
      <c r="L34" s="47"/>
    </row>
    <row r="35" spans="2:12" ht="12.75" customHeight="1" x14ac:dyDescent="0.2">
      <c r="D35" s="83">
        <v>1</v>
      </c>
      <c r="E35" s="51" t="s">
        <v>314</v>
      </c>
      <c r="F35" s="72">
        <v>8</v>
      </c>
      <c r="G35" s="72">
        <v>8</v>
      </c>
      <c r="H35" s="72">
        <v>8</v>
      </c>
      <c r="I35" s="89">
        <f t="shared" ref="I35:I41" si="0">SUM(F35:G35)</f>
        <v>16</v>
      </c>
      <c r="J35" s="47"/>
      <c r="K35" s="47"/>
      <c r="L35" s="47"/>
    </row>
    <row r="36" spans="2:12" ht="12.75" customHeight="1" x14ac:dyDescent="0.2">
      <c r="D36" s="83">
        <v>2</v>
      </c>
      <c r="E36" s="51" t="s">
        <v>320</v>
      </c>
      <c r="F36" s="72">
        <v>8</v>
      </c>
      <c r="G36" s="72">
        <v>3</v>
      </c>
      <c r="H36" s="72">
        <v>5</v>
      </c>
      <c r="I36" s="89">
        <f t="shared" si="0"/>
        <v>11</v>
      </c>
      <c r="J36" s="47"/>
      <c r="K36" s="47"/>
      <c r="L36" s="47"/>
    </row>
    <row r="37" spans="2:12" ht="12.75" customHeight="1" x14ac:dyDescent="0.2">
      <c r="D37" s="83">
        <v>3</v>
      </c>
      <c r="E37" s="51" t="s">
        <v>323</v>
      </c>
      <c r="F37" s="72">
        <v>3</v>
      </c>
      <c r="G37" s="72">
        <v>7</v>
      </c>
      <c r="H37" s="72">
        <v>8</v>
      </c>
      <c r="I37" s="89">
        <f t="shared" si="0"/>
        <v>10</v>
      </c>
      <c r="J37" s="47"/>
      <c r="K37" s="47"/>
      <c r="L37" s="47"/>
    </row>
    <row r="38" spans="2:12" ht="12.75" customHeight="1" x14ac:dyDescent="0.2">
      <c r="B38" s="47"/>
      <c r="C38" s="51"/>
      <c r="D38" s="83">
        <v>4</v>
      </c>
      <c r="E38" s="51" t="s">
        <v>385</v>
      </c>
      <c r="F38" s="72">
        <v>5</v>
      </c>
      <c r="G38" s="72">
        <v>4</v>
      </c>
      <c r="H38" s="72">
        <v>2</v>
      </c>
      <c r="I38" s="89">
        <f t="shared" si="0"/>
        <v>9</v>
      </c>
      <c r="J38" s="88"/>
      <c r="K38" s="47"/>
      <c r="L38" s="47"/>
    </row>
    <row r="39" spans="2:12" ht="12.75" customHeight="1" x14ac:dyDescent="0.2">
      <c r="D39" s="83">
        <v>5</v>
      </c>
      <c r="E39" s="51" t="s">
        <v>321</v>
      </c>
      <c r="F39" s="72">
        <v>7</v>
      </c>
      <c r="G39" s="72">
        <v>2</v>
      </c>
      <c r="H39" s="72">
        <v>8</v>
      </c>
      <c r="I39" s="89">
        <f t="shared" si="0"/>
        <v>9</v>
      </c>
      <c r="J39" s="47"/>
      <c r="K39" s="47"/>
      <c r="L39" s="47"/>
    </row>
    <row r="40" spans="2:12" ht="12.75" customHeight="1" x14ac:dyDescent="0.2">
      <c r="D40" s="83">
        <v>6</v>
      </c>
      <c r="E40" s="51" t="s">
        <v>386</v>
      </c>
      <c r="F40" s="72">
        <v>2</v>
      </c>
      <c r="G40" s="72">
        <v>6</v>
      </c>
      <c r="H40" s="72">
        <v>2</v>
      </c>
      <c r="I40" s="89">
        <f t="shared" si="0"/>
        <v>8</v>
      </c>
      <c r="J40" s="51" t="s">
        <v>388</v>
      </c>
      <c r="K40" s="47"/>
      <c r="L40" s="47"/>
    </row>
    <row r="41" spans="2:12" ht="12.75" customHeight="1" x14ac:dyDescent="0.2">
      <c r="D41" s="83">
        <v>7</v>
      </c>
      <c r="E41" s="51" t="s">
        <v>325</v>
      </c>
      <c r="F41" s="72">
        <v>2</v>
      </c>
      <c r="G41" s="72">
        <v>6</v>
      </c>
      <c r="H41" s="72">
        <v>7</v>
      </c>
      <c r="I41" s="89">
        <f t="shared" si="0"/>
        <v>8</v>
      </c>
      <c r="J41" s="47"/>
      <c r="K41" s="47"/>
      <c r="L41" s="47"/>
    </row>
    <row r="42" spans="2:12" ht="12.75" customHeight="1" x14ac:dyDescent="0.2">
      <c r="B42" s="47"/>
      <c r="C42" s="51"/>
      <c r="D42" s="83">
        <v>8</v>
      </c>
      <c r="E42" s="51" t="s">
        <v>384</v>
      </c>
      <c r="F42" s="72">
        <v>2</v>
      </c>
      <c r="G42" s="72">
        <v>4</v>
      </c>
      <c r="H42" s="72">
        <v>6</v>
      </c>
      <c r="I42" s="89">
        <f>SUM(F42:G42)</f>
        <v>6</v>
      </c>
      <c r="J42" s="88"/>
      <c r="K42" s="47"/>
      <c r="L42" s="47"/>
    </row>
    <row r="43" spans="2:12" ht="12.75" customHeight="1" x14ac:dyDescent="0.2">
      <c r="D43" s="83">
        <v>9</v>
      </c>
      <c r="E43" s="51" t="s">
        <v>403</v>
      </c>
      <c r="F43" s="72">
        <v>0</v>
      </c>
      <c r="G43" s="72">
        <v>0</v>
      </c>
      <c r="H43" s="72">
        <v>0</v>
      </c>
      <c r="I43" s="89">
        <f>SUM(F43:G43)</f>
        <v>0</v>
      </c>
      <c r="J43" s="47"/>
      <c r="K43" s="47"/>
      <c r="L43" s="47"/>
    </row>
    <row r="44" spans="2:12" ht="12.75" customHeight="1" x14ac:dyDescent="0.2">
      <c r="D44" s="47"/>
      <c r="E44" s="47"/>
      <c r="F44" s="72">
        <v>0</v>
      </c>
      <c r="G44" s="72">
        <v>0</v>
      </c>
      <c r="H44" s="72">
        <v>0</v>
      </c>
      <c r="I44" s="89">
        <f>SUM(F44:G44)</f>
        <v>0</v>
      </c>
      <c r="J44" s="47"/>
      <c r="K44" s="47"/>
      <c r="L44" s="47"/>
    </row>
    <row r="45" spans="2:12" ht="12.75" customHeight="1" x14ac:dyDescent="0.2">
      <c r="D45" s="47"/>
      <c r="E45" s="47"/>
      <c r="F45" s="72">
        <v>0</v>
      </c>
      <c r="G45" s="72">
        <v>0</v>
      </c>
      <c r="H45" s="72">
        <v>0</v>
      </c>
      <c r="I45" s="89">
        <f>SUM(F45:G45)</f>
        <v>0</v>
      </c>
      <c r="J45" s="47"/>
      <c r="K45" s="47"/>
    </row>
    <row r="46" spans="2:12" ht="12.75" customHeight="1" x14ac:dyDescent="0.2">
      <c r="D46" s="47"/>
      <c r="E46" s="47"/>
      <c r="F46" s="46"/>
      <c r="G46" s="46"/>
      <c r="H46" s="46"/>
      <c r="I46" s="82">
        <f>SUM(I35:I45)</f>
        <v>77</v>
      </c>
      <c r="J46" s="47"/>
      <c r="K46" s="47"/>
    </row>
    <row r="47" spans="2:12" ht="12.75" customHeight="1" x14ac:dyDescent="0.2">
      <c r="D47" s="47"/>
      <c r="E47" s="47"/>
      <c r="F47" s="47"/>
      <c r="G47" s="47"/>
      <c r="H47" s="47"/>
      <c r="I47" s="47"/>
    </row>
    <row r="48" spans="2:12" ht="12.75" customHeight="1" x14ac:dyDescent="0.2">
      <c r="D48" s="47"/>
      <c r="E48" s="67" t="s">
        <v>317</v>
      </c>
      <c r="F48" s="85" t="s">
        <v>315</v>
      </c>
      <c r="G48" s="85" t="s">
        <v>316</v>
      </c>
      <c r="H48" s="85"/>
      <c r="I48" s="68"/>
    </row>
    <row r="49" spans="2:12" ht="12.75" customHeight="1" x14ac:dyDescent="0.2">
      <c r="D49" s="47"/>
      <c r="E49" s="47"/>
      <c r="F49" s="72">
        <v>34403</v>
      </c>
      <c r="G49" s="72">
        <v>39109</v>
      </c>
      <c r="H49" s="72"/>
      <c r="I49" s="89">
        <f t="shared" ref="I49:I55" si="1">G49-F49</f>
        <v>4706</v>
      </c>
    </row>
    <row r="50" spans="2:12" ht="12.75" customHeight="1" x14ac:dyDescent="0.2">
      <c r="B50" s="47"/>
      <c r="C50" s="47"/>
      <c r="D50" s="47"/>
      <c r="E50" s="47"/>
      <c r="F50" s="72">
        <v>39109</v>
      </c>
      <c r="G50" s="72">
        <v>43147</v>
      </c>
      <c r="H50" s="72"/>
      <c r="I50" s="89">
        <f t="shared" si="1"/>
        <v>4038</v>
      </c>
    </row>
    <row r="51" spans="2:12" ht="12.75" customHeight="1" x14ac:dyDescent="0.2">
      <c r="B51" s="47"/>
      <c r="C51" s="47"/>
      <c r="D51" s="47"/>
      <c r="E51" s="47"/>
      <c r="F51" s="72">
        <v>43147</v>
      </c>
      <c r="G51" s="72">
        <v>45286</v>
      </c>
      <c r="H51" s="72"/>
      <c r="I51" s="89">
        <f t="shared" si="1"/>
        <v>2139</v>
      </c>
    </row>
    <row r="52" spans="2:12" ht="12.75" customHeight="1" x14ac:dyDescent="0.2">
      <c r="B52" s="47"/>
      <c r="C52" s="47"/>
      <c r="D52" s="47"/>
      <c r="E52" s="47"/>
      <c r="F52" s="72">
        <v>0</v>
      </c>
      <c r="G52" s="72">
        <v>0</v>
      </c>
      <c r="H52" s="72"/>
      <c r="I52" s="89">
        <f t="shared" si="1"/>
        <v>0</v>
      </c>
    </row>
    <row r="53" spans="2:12" ht="12.75" customHeight="1" x14ac:dyDescent="0.2">
      <c r="B53" s="47"/>
      <c r="C53" s="47"/>
      <c r="D53" s="47"/>
      <c r="E53" s="47"/>
      <c r="F53" s="72">
        <v>0</v>
      </c>
      <c r="G53" s="72">
        <v>0</v>
      </c>
      <c r="H53" s="72"/>
      <c r="I53" s="89">
        <f t="shared" si="1"/>
        <v>0</v>
      </c>
    </row>
    <row r="54" spans="2:12" ht="12.75" customHeight="1" x14ac:dyDescent="0.2">
      <c r="B54" s="47"/>
      <c r="C54" s="47"/>
      <c r="D54" s="47"/>
      <c r="E54" s="47"/>
      <c r="F54" s="72">
        <v>0</v>
      </c>
      <c r="G54" s="72">
        <v>0</v>
      </c>
      <c r="H54" s="72"/>
      <c r="I54" s="89">
        <f t="shared" si="1"/>
        <v>0</v>
      </c>
    </row>
    <row r="55" spans="2:12" ht="12.75" customHeight="1" x14ac:dyDescent="0.2">
      <c r="B55" s="47"/>
      <c r="C55" s="47"/>
      <c r="D55" s="47"/>
      <c r="E55" s="47"/>
      <c r="F55" s="72">
        <v>0</v>
      </c>
      <c r="G55" s="72">
        <v>0</v>
      </c>
      <c r="H55" s="72"/>
      <c r="I55" s="89">
        <f t="shared" si="1"/>
        <v>0</v>
      </c>
    </row>
    <row r="56" spans="2:12" ht="12.75" customHeight="1" x14ac:dyDescent="0.2">
      <c r="B56" s="47"/>
      <c r="C56" s="47"/>
      <c r="D56" s="47"/>
      <c r="E56" s="47"/>
      <c r="F56" s="74"/>
      <c r="G56" s="74"/>
      <c r="H56" s="74"/>
      <c r="I56" s="82">
        <f>SUM(I49:I55)</f>
        <v>10883</v>
      </c>
      <c r="J56" s="47"/>
      <c r="L56" s="47"/>
    </row>
    <row r="57" spans="2:12" ht="12.75" customHeight="1" x14ac:dyDescent="0.2">
      <c r="D57" s="47"/>
      <c r="E57" s="47"/>
      <c r="F57" s="74"/>
      <c r="G57" s="91" t="s">
        <v>319</v>
      </c>
      <c r="H57" s="91"/>
      <c r="I57" s="89">
        <f>I46/I56</f>
        <v>7.0752549848387396E-3</v>
      </c>
    </row>
    <row r="58" spans="2:12" ht="12.75" customHeight="1" x14ac:dyDescent="0.2">
      <c r="D58" s="47"/>
      <c r="E58" s="47"/>
      <c r="I58" s="90"/>
    </row>
    <row r="59" spans="2:12" ht="12.75" customHeight="1" x14ac:dyDescent="0.2">
      <c r="D59" s="47"/>
      <c r="E59" s="47"/>
      <c r="F59" s="47"/>
      <c r="G59" s="92" t="s">
        <v>322</v>
      </c>
      <c r="H59" s="92"/>
      <c r="I59" s="72">
        <v>50000</v>
      </c>
    </row>
    <row r="60" spans="2:12" ht="12.75" customHeight="1" x14ac:dyDescent="0.2">
      <c r="G60" s="47"/>
      <c r="H60" s="47"/>
      <c r="I60" s="89">
        <f>I57*I59</f>
        <v>353.762749241937</v>
      </c>
    </row>
  </sheetData>
  <sortState ref="E35:H46">
    <sortCondition ref="E35"/>
  </sortState>
  <conditionalFormatting sqref="E34:I34">
    <cfRule type="expression" dxfId="3" priority="3" stopIfTrue="1">
      <formula>OR(ISBLANK(E34), ISNUMBER(E34), ISTEXT(E34))</formula>
    </cfRule>
  </conditionalFormatting>
  <conditionalFormatting sqref="E48:I48">
    <cfRule type="expression" dxfId="2" priority="4" stopIfTrue="1">
      <formula>OR(ISBLANK(E48), ISNUMBER(E48), ISTEXT(E48))</formula>
    </cfRule>
  </conditionalFormatting>
  <conditionalFormatting sqref="J34:K34">
    <cfRule type="expression" dxfId="1" priority="2" stopIfTrue="1">
      <formula>OR(ISBLANK(J34), ISNUMBER(J34), ISTEXT(J34))</formula>
    </cfRule>
  </conditionalFormatting>
  <conditionalFormatting sqref="D34">
    <cfRule type="expression" dxfId="0" priority="1" stopIfTrue="1">
      <formula>OR(ISBLANK(D34), ISNUMBER(D34), ISTEXT(D34))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Trade</vt:lpstr>
      <vt:lpstr>Recipes</vt:lpstr>
      <vt:lpstr>Suit</vt:lpstr>
      <vt:lpstr>Multi</vt:lpstr>
      <vt:lpstr>Craft</vt:lpstr>
      <vt:lpstr>Ship</vt:lpstr>
      <vt:lpstr>Frigates</vt:lpstr>
      <vt:lpstr>Nanite</vt:lpstr>
      <vt:lpstr>Notes</vt:lpstr>
      <vt:lpstr>Cheats</vt:lpstr>
      <vt:lpstr>Exp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Aaron</cp:lastModifiedBy>
  <dcterms:created xsi:type="dcterms:W3CDTF">2025-01-27T23:41:09Z</dcterms:created>
  <dcterms:modified xsi:type="dcterms:W3CDTF">2025-03-20T12:57:05Z</dcterms:modified>
</cp:coreProperties>
</file>